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upeň č. 1" sheetId="2" r:id="rId2"/>
    <sheet name="SO 02 - Stupeň č. 2" sheetId="3" r:id="rId3"/>
    <sheet name="SO 03 - Stupeň č. 3" sheetId="4" r:id="rId4"/>
    <sheet name="SO 04 - Stupeň č. 4" sheetId="5" r:id="rId5"/>
    <sheet name="SO 05 - Stupeň č. 5" sheetId="6" r:id="rId6"/>
    <sheet name="SO 06 - Stupeň č. 6" sheetId="7" r:id="rId7"/>
    <sheet name="SO 07 - Stupeň č. 7" sheetId="8" r:id="rId8"/>
    <sheet name="SO 08 - Stupeň č. 8" sheetId="9" r:id="rId9"/>
    <sheet name="SO 09 - Balvanitý skluz č. 1" sheetId="10" r:id="rId10"/>
    <sheet name="SO 10 - Balvanitý skluz č. 2" sheetId="11" r:id="rId11"/>
    <sheet name="SO 11 - Stupeň č. 9" sheetId="12" r:id="rId12"/>
    <sheet name="SO 12 - Stupeň č. 10" sheetId="13" r:id="rId13"/>
    <sheet name="SO 13 - Balvanitý skluz č. 3" sheetId="14" r:id="rId14"/>
    <sheet name="SO 14 - Balvanitý skluz č. 4" sheetId="15" r:id="rId15"/>
    <sheet name="SO 15 - Balvanitý skluz č. 5" sheetId="16" r:id="rId16"/>
    <sheet name="SO 16 - Balvanitý skluz č. 6" sheetId="17" r:id="rId17"/>
    <sheet name="SO 17 - Sanace výtrží v ř..." sheetId="18" r:id="rId18"/>
    <sheet name="SO 18 - Nánosy v ř. km 10..." sheetId="19" r:id="rId19"/>
    <sheet name="VRN - Bělkovice-Lašťany" sheetId="20" r:id="rId20"/>
  </sheets>
  <definedNames>
    <definedName name="_xlnm.Print_Area" localSheetId="0">'Rekapitulace stavby'!$D$4:$AO$76,'Rekapitulace stavby'!$C$82:$AQ$114</definedName>
    <definedName name="_xlnm.Print_Titles" localSheetId="0">'Rekapitulace stavby'!$92:$92</definedName>
    <definedName name="_xlnm._FilterDatabase" localSheetId="1" hidden="1">'SO 01 - Stupeň č. 1'!$C$123:$K$198</definedName>
    <definedName name="_xlnm.Print_Area" localSheetId="1">'SO 01 - Stupeň č. 1'!$C$4:$J$76,'SO 01 - Stupeň č. 1'!$C$82:$J$105,'SO 01 - Stupeň č. 1'!$C$111:$J$198</definedName>
    <definedName name="_xlnm.Print_Titles" localSheetId="1">'SO 01 - Stupeň č. 1'!$123:$123</definedName>
    <definedName name="_xlnm._FilterDatabase" localSheetId="2" hidden="1">'SO 02 - Stupeň č. 2'!$C$123:$K$205</definedName>
    <definedName name="_xlnm.Print_Area" localSheetId="2">'SO 02 - Stupeň č. 2'!$C$4:$J$76,'SO 02 - Stupeň č. 2'!$C$82:$J$105,'SO 02 - Stupeň č. 2'!$C$111:$J$205</definedName>
    <definedName name="_xlnm.Print_Titles" localSheetId="2">'SO 02 - Stupeň č. 2'!$123:$123</definedName>
    <definedName name="_xlnm._FilterDatabase" localSheetId="3" hidden="1">'SO 03 - Stupeň č. 3'!$C$123:$K$232</definedName>
    <definedName name="_xlnm.Print_Area" localSheetId="3">'SO 03 - Stupeň č. 3'!$C$4:$J$76,'SO 03 - Stupeň č. 3'!$C$82:$J$105,'SO 03 - Stupeň č. 3'!$C$111:$J$232</definedName>
    <definedName name="_xlnm.Print_Titles" localSheetId="3">'SO 03 - Stupeň č. 3'!$123:$123</definedName>
    <definedName name="_xlnm._FilterDatabase" localSheetId="4" hidden="1">'SO 04 - Stupeň č. 4'!$C$122:$K$201</definedName>
    <definedName name="_xlnm.Print_Area" localSheetId="4">'SO 04 - Stupeň č. 4'!$C$4:$J$76,'SO 04 - Stupeň č. 4'!$C$82:$J$104,'SO 04 - Stupeň č. 4'!$C$110:$J$201</definedName>
    <definedName name="_xlnm.Print_Titles" localSheetId="4">'SO 04 - Stupeň č. 4'!$122:$122</definedName>
    <definedName name="_xlnm._FilterDatabase" localSheetId="5" hidden="1">'SO 05 - Stupeň č. 5'!$C$123:$K$186</definedName>
    <definedName name="_xlnm.Print_Area" localSheetId="5">'SO 05 - Stupeň č. 5'!$C$4:$J$76,'SO 05 - Stupeň č. 5'!$C$82:$J$105,'SO 05 - Stupeň č. 5'!$C$111:$J$186</definedName>
    <definedName name="_xlnm.Print_Titles" localSheetId="5">'SO 05 - Stupeň č. 5'!$123:$123</definedName>
    <definedName name="_xlnm._FilterDatabase" localSheetId="6" hidden="1">'SO 06 - Stupeň č. 6'!$C$123:$K$201</definedName>
    <definedName name="_xlnm.Print_Area" localSheetId="6">'SO 06 - Stupeň č. 6'!$C$4:$J$76,'SO 06 - Stupeň č. 6'!$C$82:$J$105,'SO 06 - Stupeň č. 6'!$C$111:$J$201</definedName>
    <definedName name="_xlnm.Print_Titles" localSheetId="6">'SO 06 - Stupeň č. 6'!$123:$123</definedName>
    <definedName name="_xlnm._FilterDatabase" localSheetId="7" hidden="1">'SO 07 - Stupeň č. 7'!$C$123:$K$204</definedName>
    <definedName name="_xlnm.Print_Area" localSheetId="7">'SO 07 - Stupeň č. 7'!$C$4:$J$76,'SO 07 - Stupeň č. 7'!$C$82:$J$105,'SO 07 - Stupeň č. 7'!$C$111:$J$204</definedName>
    <definedName name="_xlnm.Print_Titles" localSheetId="7">'SO 07 - Stupeň č. 7'!$123:$123</definedName>
    <definedName name="_xlnm._FilterDatabase" localSheetId="8" hidden="1">'SO 08 - Stupeň č. 8'!$C$123:$K$202</definedName>
    <definedName name="_xlnm.Print_Area" localSheetId="8">'SO 08 - Stupeň č. 8'!$C$4:$J$76,'SO 08 - Stupeň č. 8'!$C$82:$J$105,'SO 08 - Stupeň č. 8'!$C$111:$J$202</definedName>
    <definedName name="_xlnm.Print_Titles" localSheetId="8">'SO 08 - Stupeň č. 8'!$123:$123</definedName>
    <definedName name="_xlnm._FilterDatabase" localSheetId="9" hidden="1">'SO 09 - Balvanitý skluz č. 1'!$C$119:$K$154</definedName>
    <definedName name="_xlnm.Print_Area" localSheetId="9">'SO 09 - Balvanitý skluz č. 1'!$C$4:$J$76,'SO 09 - Balvanitý skluz č. 1'!$C$82:$J$101,'SO 09 - Balvanitý skluz č. 1'!$C$107:$J$154</definedName>
    <definedName name="_xlnm.Print_Titles" localSheetId="9">'SO 09 - Balvanitý skluz č. 1'!$119:$119</definedName>
    <definedName name="_xlnm._FilterDatabase" localSheetId="10" hidden="1">'SO 10 - Balvanitý skluz č. 2'!$C$123:$K$222</definedName>
    <definedName name="_xlnm.Print_Area" localSheetId="10">'SO 10 - Balvanitý skluz č. 2'!$C$4:$J$76,'SO 10 - Balvanitý skluz č. 2'!$C$82:$J$105,'SO 10 - Balvanitý skluz č. 2'!$C$111:$J$222</definedName>
    <definedName name="_xlnm.Print_Titles" localSheetId="10">'SO 10 - Balvanitý skluz č. 2'!$123:$123</definedName>
    <definedName name="_xlnm._FilterDatabase" localSheetId="11" hidden="1">'SO 11 - Stupeň č. 9'!$C$123:$K$279</definedName>
    <definedName name="_xlnm.Print_Area" localSheetId="11">'SO 11 - Stupeň č. 9'!$C$4:$J$76,'SO 11 - Stupeň č. 9'!$C$82:$J$105,'SO 11 - Stupeň č. 9'!$C$111:$J$279</definedName>
    <definedName name="_xlnm.Print_Titles" localSheetId="11">'SO 11 - Stupeň č. 9'!$123:$123</definedName>
    <definedName name="_xlnm._FilterDatabase" localSheetId="12" hidden="1">'SO 12 - Stupeň č. 10'!$C$123:$K$240</definedName>
    <definedName name="_xlnm.Print_Area" localSheetId="12">'SO 12 - Stupeň č. 10'!$C$4:$J$76,'SO 12 - Stupeň č. 10'!$C$82:$J$105,'SO 12 - Stupeň č. 10'!$C$111:$J$240</definedName>
    <definedName name="_xlnm.Print_Titles" localSheetId="12">'SO 12 - Stupeň č. 10'!$123:$123</definedName>
    <definedName name="_xlnm._FilterDatabase" localSheetId="13" hidden="1">'SO 13 - Balvanitý skluz č. 3'!$C$123:$K$188</definedName>
    <definedName name="_xlnm.Print_Area" localSheetId="13">'SO 13 - Balvanitý skluz č. 3'!$C$4:$J$76,'SO 13 - Balvanitý skluz č. 3'!$C$82:$J$105,'SO 13 - Balvanitý skluz č. 3'!$C$111:$J$188</definedName>
    <definedName name="_xlnm.Print_Titles" localSheetId="13">'SO 13 - Balvanitý skluz č. 3'!$123:$123</definedName>
    <definedName name="_xlnm._FilterDatabase" localSheetId="14" hidden="1">'SO 14 - Balvanitý skluz č. 4'!$C$124:$K$201</definedName>
    <definedName name="_xlnm.Print_Area" localSheetId="14">'SO 14 - Balvanitý skluz č. 4'!$C$4:$J$76,'SO 14 - Balvanitý skluz č. 4'!$C$82:$J$106,'SO 14 - Balvanitý skluz č. 4'!$C$112:$J$201</definedName>
    <definedName name="_xlnm.Print_Titles" localSheetId="14">'SO 14 - Balvanitý skluz č. 4'!$124:$124</definedName>
    <definedName name="_xlnm._FilterDatabase" localSheetId="15" hidden="1">'SO 15 - Balvanitý skluz č. 5'!$C$124:$K$214</definedName>
    <definedName name="_xlnm.Print_Area" localSheetId="15">'SO 15 - Balvanitý skluz č. 5'!$C$4:$J$76,'SO 15 - Balvanitý skluz č. 5'!$C$82:$J$106,'SO 15 - Balvanitý skluz č. 5'!$C$112:$J$214</definedName>
    <definedName name="_xlnm.Print_Titles" localSheetId="15">'SO 15 - Balvanitý skluz č. 5'!$124:$124</definedName>
    <definedName name="_xlnm._FilterDatabase" localSheetId="16" hidden="1">'SO 16 - Balvanitý skluz č. 6'!$C$123:$K$210</definedName>
    <definedName name="_xlnm.Print_Area" localSheetId="16">'SO 16 - Balvanitý skluz č. 6'!$C$4:$J$76,'SO 16 - Balvanitý skluz č. 6'!$C$82:$J$105,'SO 16 - Balvanitý skluz č. 6'!$C$111:$J$210</definedName>
    <definedName name="_xlnm.Print_Titles" localSheetId="16">'SO 16 - Balvanitý skluz č. 6'!$123:$123</definedName>
    <definedName name="_xlnm._FilterDatabase" localSheetId="17" hidden="1">'SO 17 - Sanace výtrží v ř...'!$C$119:$K$139</definedName>
    <definedName name="_xlnm.Print_Area" localSheetId="17">'SO 17 - Sanace výtrží v ř...'!$C$4:$J$76,'SO 17 - Sanace výtrží v ř...'!$C$82:$J$101,'SO 17 - Sanace výtrží v ř...'!$C$107:$J$139</definedName>
    <definedName name="_xlnm.Print_Titles" localSheetId="17">'SO 17 - Sanace výtrží v ř...'!$119:$119</definedName>
    <definedName name="_xlnm._FilterDatabase" localSheetId="18" hidden="1">'SO 18 - Nánosy v ř. km 10...'!$C$120:$K$144</definedName>
    <definedName name="_xlnm.Print_Area" localSheetId="18">'SO 18 - Nánosy v ř. km 10...'!$C$4:$J$76,'SO 18 - Nánosy v ř. km 10...'!$C$82:$J$102,'SO 18 - Nánosy v ř. km 10...'!$C$108:$J$144</definedName>
    <definedName name="_xlnm.Print_Titles" localSheetId="18">'SO 18 - Nánosy v ř. km 10...'!$120:$120</definedName>
    <definedName name="_xlnm._FilterDatabase" localSheetId="19" hidden="1">'VRN - Bělkovice-Lašťany'!$C$120:$K$141</definedName>
    <definedName name="_xlnm.Print_Area" localSheetId="19">'VRN - Bělkovice-Lašťany'!$C$4:$J$76,'VRN - Bělkovice-Lašťany'!$C$82:$J$102,'VRN - Bělkovice-Lašťany'!$C$108:$J$141</definedName>
    <definedName name="_xlnm.Print_Titles" localSheetId="19">'VRN - Bělkovice-Lašťany'!$120:$120</definedName>
  </definedNames>
  <calcPr/>
</workbook>
</file>

<file path=xl/calcChain.xml><?xml version="1.0" encoding="utf-8"?>
<calcChain xmlns="http://schemas.openxmlformats.org/spreadsheetml/2006/main">
  <c i="20" l="1" r="J37"/>
  <c r="J36"/>
  <c i="1" r="AY113"/>
  <c i="20" r="J35"/>
  <c i="1" r="AX113"/>
  <c i="20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19" r="J37"/>
  <c r="J36"/>
  <c i="1" r="AY112"/>
  <c i="19" r="J35"/>
  <c i="1" r="AX112"/>
  <c i="19"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89"/>
  <c r="E7"/>
  <c r="E111"/>
  <c i="18" r="J37"/>
  <c r="J36"/>
  <c i="1" r="AY111"/>
  <c i="18" r="J35"/>
  <c i="1" r="AX111"/>
  <c i="18"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92"/>
  <c r="J17"/>
  <c r="J12"/>
  <c r="J89"/>
  <c r="E7"/>
  <c r="E110"/>
  <c i="17" r="J37"/>
  <c r="J36"/>
  <c i="1" r="AY110"/>
  <c i="17" r="J35"/>
  <c i="1" r="AX110"/>
  <c i="17"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197"/>
  <c r="BH197"/>
  <c r="BG197"/>
  <c r="BF197"/>
  <c r="T197"/>
  <c r="R197"/>
  <c r="P197"/>
  <c r="BI196"/>
  <c r="BH196"/>
  <c r="BG196"/>
  <c r="BF196"/>
  <c r="T196"/>
  <c r="R196"/>
  <c r="P196"/>
  <c r="BI192"/>
  <c r="BH192"/>
  <c r="BG192"/>
  <c r="BF192"/>
  <c r="T192"/>
  <c r="R192"/>
  <c r="P192"/>
  <c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114"/>
  <c i="16" r="J37"/>
  <c r="J36"/>
  <c i="1" r="AY109"/>
  <c i="16" r="J35"/>
  <c i="1" r="AX109"/>
  <c i="16" r="BI213"/>
  <c r="BH213"/>
  <c r="BG213"/>
  <c r="BF213"/>
  <c r="T213"/>
  <c r="T212"/>
  <c r="R213"/>
  <c r="R212"/>
  <c r="P213"/>
  <c r="P212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122"/>
  <c r="J17"/>
  <c r="J12"/>
  <c r="J119"/>
  <c r="E7"/>
  <c r="E85"/>
  <c i="15" r="J37"/>
  <c r="J36"/>
  <c i="1" r="AY108"/>
  <c i="15" r="J35"/>
  <c i="1" r="AX108"/>
  <c i="15"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77"/>
  <c r="BH177"/>
  <c r="BG177"/>
  <c r="BF177"/>
  <c r="T177"/>
  <c r="T176"/>
  <c r="R177"/>
  <c r="R176"/>
  <c r="P177"/>
  <c r="P176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14" r="J37"/>
  <c r="J36"/>
  <c i="1" r="AY107"/>
  <c i="14" r="J35"/>
  <c i="1" r="AX107"/>
  <c i="14"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13" r="J37"/>
  <c r="J36"/>
  <c i="1" r="AY106"/>
  <c i="13" r="J35"/>
  <c i="1" r="AX106"/>
  <c i="13"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21"/>
  <c r="BH221"/>
  <c r="BG221"/>
  <c r="BF221"/>
  <c r="T221"/>
  <c r="T212"/>
  <c r="R221"/>
  <c r="R212"/>
  <c r="P221"/>
  <c r="P212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4"/>
  <c r="BH204"/>
  <c r="BG204"/>
  <c r="BF204"/>
  <c r="T204"/>
  <c r="T195"/>
  <c r="R204"/>
  <c r="R195"/>
  <c r="P204"/>
  <c r="P195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2" r="J37"/>
  <c r="J36"/>
  <c i="1" r="AY105"/>
  <c i="12" r="J35"/>
  <c i="1" r="AX105"/>
  <c i="12"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67"/>
  <c r="BH267"/>
  <c r="BG267"/>
  <c r="BF267"/>
  <c r="T267"/>
  <c r="T249"/>
  <c r="R267"/>
  <c r="R249"/>
  <c r="P267"/>
  <c r="P249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3"/>
  <c r="BH243"/>
  <c r="BG243"/>
  <c r="BF243"/>
  <c r="T243"/>
  <c r="T234"/>
  <c r="R243"/>
  <c r="R234"/>
  <c r="P243"/>
  <c r="P234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1"/>
  <c r="BH211"/>
  <c r="BG211"/>
  <c r="BF211"/>
  <c r="T211"/>
  <c r="R211"/>
  <c r="P211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118"/>
  <c r="E7"/>
  <c r="E114"/>
  <c i="11" r="J37"/>
  <c r="J36"/>
  <c i="1" r="AY104"/>
  <c i="11" r="J35"/>
  <c i="1" r="AX104"/>
  <c i="11"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2"/>
  <c r="BH192"/>
  <c r="BG192"/>
  <c r="BF192"/>
  <c r="T192"/>
  <c r="T191"/>
  <c r="R192"/>
  <c r="R191"/>
  <c r="P192"/>
  <c r="P191"/>
  <c r="BI185"/>
  <c r="BH185"/>
  <c r="BG185"/>
  <c r="BF185"/>
  <c r="T185"/>
  <c r="R185"/>
  <c r="P185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10" r="J37"/>
  <c r="J36"/>
  <c i="1" r="AY103"/>
  <c i="10" r="J35"/>
  <c i="1" r="AX103"/>
  <c i="10"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110"/>
  <c i="9" r="J37"/>
  <c r="J36"/>
  <c i="1" r="AY102"/>
  <c i="9" r="J35"/>
  <c i="1" r="AX102"/>
  <c i="9"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89"/>
  <c r="E7"/>
  <c r="E85"/>
  <c i="8" r="J37"/>
  <c r="J36"/>
  <c i="1" r="AY101"/>
  <c i="8" r="J35"/>
  <c i="1" r="AX101"/>
  <c i="8"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114"/>
  <c i="7" r="J37"/>
  <c r="J36"/>
  <c i="1" r="AY100"/>
  <c i="7" r="J35"/>
  <c i="1" r="AX100"/>
  <c i="7"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T166"/>
  <c r="R175"/>
  <c r="R166"/>
  <c r="P175"/>
  <c r="P166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89"/>
  <c r="E7"/>
  <c r="E85"/>
  <c i="6" r="J37"/>
  <c r="J36"/>
  <c i="1" r="AY99"/>
  <c i="6" r="J35"/>
  <c i="1" r="AX99"/>
  <c i="6"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5" r="J37"/>
  <c r="J36"/>
  <c i="1" r="AY98"/>
  <c i="5" r="J35"/>
  <c i="1" r="AX98"/>
  <c i="5"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4" r="J37"/>
  <c r="J36"/>
  <c i="1" r="AY97"/>
  <c i="4" r="J35"/>
  <c i="1" r="AX97"/>
  <c i="4"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1"/>
  <c r="BH201"/>
  <c r="BG201"/>
  <c r="BF201"/>
  <c r="T201"/>
  <c r="R201"/>
  <c r="P201"/>
  <c r="BI194"/>
  <c r="BH194"/>
  <c r="BG194"/>
  <c r="BF194"/>
  <c r="T194"/>
  <c r="R194"/>
  <c r="P194"/>
  <c r="BI192"/>
  <c r="BH192"/>
  <c r="BG192"/>
  <c r="BF192"/>
  <c r="T192"/>
  <c r="R192"/>
  <c r="P192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3" r="J37"/>
  <c r="J36"/>
  <c i="1" r="AY96"/>
  <c i="3" r="J35"/>
  <c i="1" r="AX96"/>
  <c i="3"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88"/>
  <c r="BH188"/>
  <c r="BG188"/>
  <c r="BF188"/>
  <c r="T188"/>
  <c r="T181"/>
  <c r="R188"/>
  <c r="R181"/>
  <c r="P188"/>
  <c r="P181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85"/>
  <c i="2" r="J37"/>
  <c r="J36"/>
  <c i="1" r="AY95"/>
  <c i="2" r="J35"/>
  <c i="1" r="AX95"/>
  <c i="2"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85"/>
  <c i="1" r="L90"/>
  <c r="AM90"/>
  <c r="AM89"/>
  <c r="L89"/>
  <c r="AM87"/>
  <c r="L87"/>
  <c r="L85"/>
  <c r="L84"/>
  <c i="2" r="BK193"/>
  <c r="BK155"/>
  <c r="J137"/>
  <c r="J193"/>
  <c r="J167"/>
  <c r="J153"/>
  <c r="BK136"/>
  <c r="J195"/>
  <c r="J178"/>
  <c r="BK167"/>
  <c r="J151"/>
  <c r="J140"/>
  <c r="J131"/>
  <c r="J143"/>
  <c r="J136"/>
  <c r="J128"/>
  <c i="3" r="BK200"/>
  <c r="J170"/>
  <c r="J155"/>
  <c r="BK128"/>
  <c r="BK201"/>
  <c r="BK164"/>
  <c r="BK152"/>
  <c r="J139"/>
  <c r="BK133"/>
  <c r="J200"/>
  <c r="J152"/>
  <c r="J130"/>
  <c r="BK182"/>
  <c r="BK155"/>
  <c r="BK137"/>
  <c r="BK130"/>
  <c i="4" r="BK227"/>
  <c r="J184"/>
  <c r="BK140"/>
  <c r="J229"/>
  <c r="J175"/>
  <c r="J158"/>
  <c r="BK150"/>
  <c r="J133"/>
  <c r="J227"/>
  <c r="J194"/>
  <c r="BK158"/>
  <c r="BK146"/>
  <c r="BK229"/>
  <c r="BK209"/>
  <c r="BK175"/>
  <c r="J150"/>
  <c r="J143"/>
  <c r="BK130"/>
  <c i="5" r="J198"/>
  <c r="J160"/>
  <c r="J133"/>
  <c r="J197"/>
  <c r="BK186"/>
  <c r="BK170"/>
  <c r="J154"/>
  <c r="J135"/>
  <c r="J128"/>
  <c r="J146"/>
  <c r="BK133"/>
  <c i="6" r="BK183"/>
  <c r="BK153"/>
  <c r="J132"/>
  <c r="BK173"/>
  <c r="J162"/>
  <c r="J139"/>
  <c r="BK134"/>
  <c r="J183"/>
  <c r="J171"/>
  <c r="BK159"/>
  <c r="BK141"/>
  <c r="J142"/>
  <c r="BK136"/>
  <c r="BK127"/>
  <c i="7" r="BK180"/>
  <c r="J161"/>
  <c r="J142"/>
  <c r="BK129"/>
  <c r="J184"/>
  <c r="J158"/>
  <c r="J133"/>
  <c r="J127"/>
  <c r="BK181"/>
  <c r="BK146"/>
  <c r="J137"/>
  <c r="J201"/>
  <c r="J196"/>
  <c r="BK165"/>
  <c r="J148"/>
  <c i="8" r="J200"/>
  <c r="J185"/>
  <c r="J160"/>
  <c r="J146"/>
  <c r="J136"/>
  <c r="J201"/>
  <c r="BK182"/>
  <c r="J166"/>
  <c r="J149"/>
  <c r="BK142"/>
  <c r="BK129"/>
  <c r="BK200"/>
  <c r="BK185"/>
  <c r="BK174"/>
  <c r="J144"/>
  <c r="BK136"/>
  <c i="9" r="J198"/>
  <c r="BK178"/>
  <c r="BK152"/>
  <c r="BK139"/>
  <c r="J188"/>
  <c r="J154"/>
  <c r="J138"/>
  <c r="BK198"/>
  <c r="BK176"/>
  <c r="BK149"/>
  <c r="J202"/>
  <c r="J183"/>
  <c r="J166"/>
  <c r="BK148"/>
  <c r="J139"/>
  <c i="10" r="J154"/>
  <c r="BK132"/>
  <c r="J151"/>
  <c r="BK151"/>
  <c r="J132"/>
  <c r="J142"/>
  <c r="BK129"/>
  <c r="BK124"/>
  <c i="11" r="J219"/>
  <c r="BK176"/>
  <c r="J147"/>
  <c r="J130"/>
  <c r="J174"/>
  <c r="J138"/>
  <c r="BK219"/>
  <c r="J205"/>
  <c r="J157"/>
  <c r="J149"/>
  <c r="BK131"/>
  <c r="BK128"/>
  <c r="J204"/>
  <c r="BK174"/>
  <c r="BK136"/>
  <c i="12" r="J225"/>
  <c r="BK201"/>
  <c r="J168"/>
  <c r="BK152"/>
  <c r="BK128"/>
  <c r="BK252"/>
  <c r="J231"/>
  <c r="BK197"/>
  <c r="J173"/>
  <c r="J127"/>
  <c r="BK276"/>
  <c r="J202"/>
  <c r="BK168"/>
  <c r="J152"/>
  <c r="BK135"/>
  <c r="BK127"/>
  <c r="BK250"/>
  <c r="BK219"/>
  <c r="J199"/>
  <c r="BK176"/>
  <c r="BK149"/>
  <c i="13" r="J236"/>
  <c r="J213"/>
  <c r="BK162"/>
  <c r="J152"/>
  <c r="BK137"/>
  <c r="J192"/>
  <c r="J173"/>
  <c r="J127"/>
  <c r="BK213"/>
  <c r="J188"/>
  <c r="J156"/>
  <c r="J137"/>
  <c r="BK214"/>
  <c r="BK171"/>
  <c r="BK139"/>
  <c i="14" r="BK143"/>
  <c r="J183"/>
  <c r="BK159"/>
  <c r="J143"/>
  <c r="BK136"/>
  <c r="J188"/>
  <c r="BK153"/>
  <c r="BK131"/>
  <c r="J185"/>
  <c r="BK174"/>
  <c r="J159"/>
  <c r="BK138"/>
  <c r="BK130"/>
  <c i="15" r="J184"/>
  <c r="BK139"/>
  <c r="BK131"/>
  <c r="BK200"/>
  <c r="J161"/>
  <c r="BK128"/>
  <c r="J193"/>
  <c r="J155"/>
  <c r="J146"/>
  <c r="J132"/>
  <c r="BK194"/>
  <c r="BK161"/>
  <c r="BK146"/>
  <c i="16" r="J208"/>
  <c r="J167"/>
  <c r="J156"/>
  <c r="J134"/>
  <c r="BK129"/>
  <c r="BK208"/>
  <c r="BK158"/>
  <c r="J128"/>
  <c r="BK193"/>
  <c r="BK164"/>
  <c r="BK153"/>
  <c r="BK141"/>
  <c r="J206"/>
  <c r="BK182"/>
  <c r="BK160"/>
  <c r="J133"/>
  <c i="17" r="J197"/>
  <c r="J157"/>
  <c r="J130"/>
  <c r="BK206"/>
  <c r="BK181"/>
  <c r="J159"/>
  <c r="J150"/>
  <c r="J132"/>
  <c r="BK207"/>
  <c r="J181"/>
  <c r="J144"/>
  <c r="J131"/>
  <c r="BK196"/>
  <c r="BK164"/>
  <c r="BK150"/>
  <c r="BK127"/>
  <c i="18" r="J130"/>
  <c r="BK123"/>
  <c r="BK130"/>
  <c r="J132"/>
  <c i="19" r="J133"/>
  <c r="BK142"/>
  <c r="BK124"/>
  <c r="J132"/>
  <c r="BK125"/>
  <c r="J142"/>
  <c r="BK128"/>
  <c i="20" r="BK136"/>
  <c r="J124"/>
  <c r="BK139"/>
  <c r="BK128"/>
  <c r="J126"/>
  <c r="J123"/>
  <c r="BK131"/>
  <c r="J135"/>
  <c i="2" r="BK195"/>
  <c r="BK156"/>
  <c r="J139"/>
  <c r="J181"/>
  <c r="BK158"/>
  <c r="J146"/>
  <c r="BK128"/>
  <c r="BK194"/>
  <c r="J176"/>
  <c r="J158"/>
  <c r="BK143"/>
  <c r="BK139"/>
  <c r="J133"/>
  <c r="J127"/>
  <c r="J142"/>
  <c r="BK131"/>
  <c i="3" r="J202"/>
  <c r="J182"/>
  <c r="J164"/>
  <c r="BK145"/>
  <c r="J184"/>
  <c r="BK172"/>
  <c r="BK148"/>
  <c r="BK138"/>
  <c r="BK131"/>
  <c r="J205"/>
  <c r="BK157"/>
  <c r="J148"/>
  <c r="J183"/>
  <c r="BK160"/>
  <c r="J138"/>
  <c r="J133"/>
  <c i="4" r="J215"/>
  <c r="J153"/>
  <c r="BK139"/>
  <c r="BK201"/>
  <c r="BK178"/>
  <c r="J167"/>
  <c r="J148"/>
  <c r="BK232"/>
  <c r="BK213"/>
  <c r="BK167"/>
  <c r="J142"/>
  <c r="J127"/>
  <c r="J214"/>
  <c r="J178"/>
  <c r="BK153"/>
  <c r="J144"/>
  <c r="BK133"/>
  <c r="J129"/>
  <c i="5" r="BK174"/>
  <c r="J141"/>
  <c r="BK201"/>
  <c r="BK188"/>
  <c r="BK181"/>
  <c r="J151"/>
  <c r="BK136"/>
  <c r="BK126"/>
  <c r="J187"/>
  <c r="BK183"/>
  <c r="J181"/>
  <c r="J168"/>
  <c r="BK160"/>
  <c r="BK154"/>
  <c r="J149"/>
  <c r="BK146"/>
  <c r="BK145"/>
  <c r="BK139"/>
  <c r="J137"/>
  <c r="J136"/>
  <c r="BK135"/>
  <c r="BK132"/>
  <c r="BK130"/>
  <c r="J201"/>
  <c r="BK198"/>
  <c r="BK197"/>
  <c r="J188"/>
  <c r="J174"/>
  <c r="J143"/>
  <c r="BK129"/>
  <c i="6" r="BK186"/>
  <c r="J173"/>
  <c r="J136"/>
  <c r="BK128"/>
  <c r="BK172"/>
  <c r="J153"/>
  <c r="J141"/>
  <c r="J135"/>
  <c r="J127"/>
  <c r="J181"/>
  <c r="J151"/>
  <c r="J145"/>
  <c r="BK151"/>
  <c r="J138"/>
  <c r="BK132"/>
  <c i="7" r="BK179"/>
  <c r="J154"/>
  <c r="J140"/>
  <c r="BK196"/>
  <c r="BK161"/>
  <c r="BK136"/>
  <c r="J129"/>
  <c r="BK197"/>
  <c r="J167"/>
  <c r="BK142"/>
  <c r="J136"/>
  <c r="J197"/>
  <c r="BK167"/>
  <c r="BK149"/>
  <c r="BK133"/>
  <c i="8" r="BK204"/>
  <c r="J189"/>
  <c r="J152"/>
  <c r="J138"/>
  <c r="BK135"/>
  <c r="BK199"/>
  <c r="J176"/>
  <c r="BK154"/>
  <c r="BK144"/>
  <c r="BK138"/>
  <c r="BK201"/>
  <c r="BK189"/>
  <c r="BK178"/>
  <c r="BK149"/>
  <c r="J135"/>
  <c r="BK127"/>
  <c i="9" r="BK189"/>
  <c r="BK166"/>
  <c r="BK142"/>
  <c r="BK197"/>
  <c r="J174"/>
  <c r="J148"/>
  <c r="BK128"/>
  <c r="J180"/>
  <c r="BK172"/>
  <c r="BK140"/>
  <c r="BK199"/>
  <c r="J187"/>
  <c r="BK154"/>
  <c r="J144"/>
  <c r="BK138"/>
  <c r="BK129"/>
  <c i="10" r="J128"/>
  <c r="J136"/>
  <c r="BK139"/>
  <c r="J125"/>
  <c r="J139"/>
  <c r="BK128"/>
  <c i="11" r="BK222"/>
  <c r="J217"/>
  <c r="BK172"/>
  <c r="BK157"/>
  <c r="BK137"/>
  <c r="BK218"/>
  <c r="BK147"/>
  <c r="J131"/>
  <c r="J218"/>
  <c r="J176"/>
  <c r="BK164"/>
  <c r="J151"/>
  <c r="J134"/>
  <c r="BK217"/>
  <c r="BK205"/>
  <c r="J185"/>
  <c r="BK149"/>
  <c i="12" r="J275"/>
  <c r="J243"/>
  <c r="J205"/>
  <c r="BK172"/>
  <c r="J165"/>
  <c r="BK133"/>
  <c r="J274"/>
  <c r="BK251"/>
  <c r="J201"/>
  <c r="BK188"/>
  <c r="J133"/>
  <c r="J279"/>
  <c r="BK231"/>
  <c r="J178"/>
  <c r="J170"/>
  <c r="J153"/>
  <c r="BK141"/>
  <c r="BK129"/>
  <c r="J251"/>
  <c r="J235"/>
  <c r="BK202"/>
  <c r="BK178"/>
  <c r="BK151"/>
  <c r="J128"/>
  <c i="13" r="BK215"/>
  <c r="BK157"/>
  <c r="BK142"/>
  <c r="BK236"/>
  <c r="BK196"/>
  <c r="BK188"/>
  <c r="BK160"/>
  <c r="BK149"/>
  <c r="J237"/>
  <c r="J162"/>
  <c r="BK127"/>
  <c r="BK204"/>
  <c r="BK182"/>
  <c r="BK156"/>
  <c i="14" r="J174"/>
  <c r="BK140"/>
  <c r="BK175"/>
  <c r="BK156"/>
  <c r="J140"/>
  <c r="BK134"/>
  <c r="BK127"/>
  <c r="J164"/>
  <c r="J136"/>
  <c r="J128"/>
  <c r="BK183"/>
  <c r="J171"/>
  <c r="J156"/>
  <c r="BK137"/>
  <c r="BK128"/>
  <c i="15" r="BK188"/>
  <c r="J177"/>
  <c r="J138"/>
  <c r="BK130"/>
  <c r="BK195"/>
  <c r="J145"/>
  <c r="J200"/>
  <c r="BK187"/>
  <c r="BK152"/>
  <c r="J148"/>
  <c r="J139"/>
  <c r="J187"/>
  <c r="BK155"/>
  <c r="J131"/>
  <c i="16" r="J207"/>
  <c r="BK173"/>
  <c r="J160"/>
  <c r="BK144"/>
  <c r="BK130"/>
  <c r="BK211"/>
  <c r="J173"/>
  <c r="BK147"/>
  <c r="J211"/>
  <c r="J186"/>
  <c r="J158"/>
  <c r="J145"/>
  <c r="J132"/>
  <c r="BK207"/>
  <c r="J170"/>
  <c r="BK156"/>
  <c r="J130"/>
  <c i="17" r="J192"/>
  <c r="BK159"/>
  <c r="BK143"/>
  <c r="BK128"/>
  <c r="BK197"/>
  <c r="BK167"/>
  <c r="BK151"/>
  <c r="BK140"/>
  <c r="J196"/>
  <c r="BK175"/>
  <c r="J154"/>
  <c r="J140"/>
  <c r="J207"/>
  <c r="J175"/>
  <c r="J128"/>
  <c i="18" r="BK136"/>
  <c r="J123"/>
  <c r="J134"/>
  <c r="BK127"/>
  <c i="19" r="J130"/>
  <c r="BK139"/>
  <c r="J125"/>
  <c r="BK136"/>
  <c r="J126"/>
  <c r="J139"/>
  <c r="BK126"/>
  <c i="20" r="J141"/>
  <c r="BK125"/>
  <c i="2" r="BK174"/>
  <c r="BK170"/>
  <c r="J149"/>
  <c r="J198"/>
  <c r="BK178"/>
  <c r="J164"/>
  <c r="BK151"/>
  <c r="BK133"/>
  <c r="BK198"/>
  <c r="BK181"/>
  <c r="J174"/>
  <c r="BK153"/>
  <c r="BK142"/>
  <c r="J135"/>
  <c r="BK129"/>
  <c r="BK149"/>
  <c r="BK137"/>
  <c r="BK127"/>
  <c i="3" r="BK184"/>
  <c r="BK146"/>
  <c r="J127"/>
  <c r="BK183"/>
  <c r="J160"/>
  <c r="J146"/>
  <c r="J137"/>
  <c r="J129"/>
  <c r="BK188"/>
  <c r="J149"/>
  <c r="BK205"/>
  <c r="BK170"/>
  <c r="BK149"/>
  <c r="J131"/>
  <c i="4" r="J228"/>
  <c r="BK186"/>
  <c r="BK143"/>
  <c r="BK129"/>
  <c r="J192"/>
  <c r="BK161"/>
  <c r="J152"/>
  <c r="BK127"/>
  <c r="BK215"/>
  <c r="BK184"/>
  <c r="BK144"/>
  <c r="J128"/>
  <c r="J213"/>
  <c r="BK194"/>
  <c r="BK152"/>
  <c r="J146"/>
  <c r="J140"/>
  <c r="BK128"/>
  <c i="5" r="BK196"/>
  <c r="J145"/>
  <c r="J130"/>
  <c r="J196"/>
  <c r="J183"/>
  <c r="BK168"/>
  <c r="BK141"/>
  <c r="J129"/>
  <c r="J186"/>
  <c r="BK151"/>
  <c r="J139"/>
  <c r="BK127"/>
  <c i="6" r="J167"/>
  <c r="J134"/>
  <c r="J186"/>
  <c r="BK167"/>
  <c r="BK142"/>
  <c r="BK129"/>
  <c r="J182"/>
  <c r="J164"/>
  <c r="J148"/>
  <c r="BK182"/>
  <c r="J159"/>
  <c r="BK131"/>
  <c i="7" r="J181"/>
  <c r="J165"/>
  <c r="J149"/>
  <c r="BK137"/>
  <c r="J180"/>
  <c r="BK140"/>
  <c r="BK131"/>
  <c r="BK198"/>
  <c r="J175"/>
  <c r="J151"/>
  <c r="BK139"/>
  <c r="J198"/>
  <c r="BK175"/>
  <c r="BK154"/>
  <c r="J143"/>
  <c r="J131"/>
  <c i="8" r="J190"/>
  <c r="BK176"/>
  <c r="J154"/>
  <c r="J139"/>
  <c r="J127"/>
  <c r="BK190"/>
  <c r="J174"/>
  <c r="BK157"/>
  <c r="BK146"/>
  <c r="J140"/>
  <c r="J128"/>
  <c r="J199"/>
  <c r="J182"/>
  <c r="BK152"/>
  <c r="J142"/>
  <c r="J129"/>
  <c i="9" r="J199"/>
  <c r="BK187"/>
  <c r="J157"/>
  <c r="J127"/>
  <c r="J172"/>
  <c r="BK146"/>
  <c r="J129"/>
  <c r="BK183"/>
  <c r="BK157"/>
  <c r="BK136"/>
  <c r="BK188"/>
  <c r="BK174"/>
  <c r="J149"/>
  <c r="J142"/>
  <c r="J136"/>
  <c i="10" r="J149"/>
  <c r="J127"/>
  <c r="BK142"/>
  <c r="BK149"/>
  <c r="BK133"/>
  <c r="BK123"/>
  <c r="BK135"/>
  <c r="BK125"/>
  <c i="11" r="J222"/>
  <c r="J192"/>
  <c r="J164"/>
  <c r="BK141"/>
  <c r="BK129"/>
  <c r="BK185"/>
  <c r="BK134"/>
  <c r="J128"/>
  <c r="J172"/>
  <c r="BK155"/>
  <c r="J137"/>
  <c r="BK130"/>
  <c r="J214"/>
  <c r="BK192"/>
  <c r="BK151"/>
  <c i="12" r="J276"/>
  <c r="J252"/>
  <c r="J219"/>
  <c r="BK170"/>
  <c r="BK155"/>
  <c r="BK147"/>
  <c r="BK275"/>
  <c r="J250"/>
  <c r="BK205"/>
  <c r="BK191"/>
  <c r="J147"/>
  <c r="J131"/>
  <c r="BK274"/>
  <c r="J188"/>
  <c r="BK166"/>
  <c r="J155"/>
  <c r="J149"/>
  <c r="J134"/>
  <c r="J267"/>
  <c r="BK233"/>
  <c r="J197"/>
  <c r="J166"/>
  <c r="BK134"/>
  <c i="13" r="BK235"/>
  <c r="BK173"/>
  <c r="J143"/>
  <c r="BK237"/>
  <c r="J215"/>
  <c r="BK194"/>
  <c r="J182"/>
  <c r="J154"/>
  <c r="J142"/>
  <c r="J240"/>
  <c r="J196"/>
  <c r="J165"/>
  <c r="BK141"/>
  <c r="J235"/>
  <c r="J194"/>
  <c r="J160"/>
  <c r="BK143"/>
  <c i="14" r="J147"/>
  <c r="J141"/>
  <c r="J160"/>
  <c r="BK147"/>
  <c r="J137"/>
  <c r="J129"/>
  <c r="J184"/>
  <c r="BK141"/>
  <c r="BK129"/>
  <c r="BK184"/>
  <c r="BK164"/>
  <c r="J153"/>
  <c r="J134"/>
  <c i="15" r="BK198"/>
  <c r="J152"/>
  <c r="J135"/>
  <c r="J128"/>
  <c r="BK177"/>
  <c r="BK138"/>
  <c r="BK132"/>
  <c r="J194"/>
  <c r="BK164"/>
  <c r="J149"/>
  <c r="BK135"/>
  <c r="J188"/>
  <c r="J158"/>
  <c r="BK148"/>
  <c r="BK129"/>
  <c i="16" r="J179"/>
  <c r="J161"/>
  <c r="BK145"/>
  <c r="BK132"/>
  <c r="BK128"/>
  <c r="J193"/>
  <c r="J143"/>
  <c r="BK198"/>
  <c r="J182"/>
  <c r="BK161"/>
  <c r="J147"/>
  <c r="BK143"/>
  <c r="J213"/>
  <c r="BK197"/>
  <c r="BK167"/>
  <c r="J141"/>
  <c i="17" r="J206"/>
  <c r="BK173"/>
  <c r="J151"/>
  <c r="BK210"/>
  <c r="J173"/>
  <c r="J164"/>
  <c r="J156"/>
  <c r="BK142"/>
  <c r="J127"/>
  <c r="BK185"/>
  <c r="BK156"/>
  <c r="J143"/>
  <c r="J129"/>
  <c r="J185"/>
  <c r="J162"/>
  <c r="BK131"/>
  <c i="18" r="BK134"/>
  <c r="BK132"/>
  <c r="J136"/>
  <c r="J127"/>
  <c i="19" r="J136"/>
  <c r="BK133"/>
  <c r="J131"/>
  <c r="J124"/>
  <c r="BK131"/>
  <c i="20" r="J127"/>
  <c r="BK135"/>
  <c r="BK127"/>
  <c r="BK124"/>
  <c r="BK133"/>
  <c r="J139"/>
  <c r="J133"/>
  <c i="2" r="BK176"/>
  <c r="BK164"/>
  <c r="BK146"/>
  <c r="J194"/>
  <c r="J170"/>
  <c r="J155"/>
  <c r="BK140"/>
  <c i="1" r="AS94"/>
  <c i="2" r="J156"/>
  <c r="BK135"/>
  <c r="J129"/>
  <c i="3" r="J201"/>
  <c r="J172"/>
  <c r="BK162"/>
  <c r="BK202"/>
  <c r="BK175"/>
  <c r="J157"/>
  <c r="J145"/>
  <c r="J135"/>
  <c r="BK127"/>
  <c r="J175"/>
  <c r="BK129"/>
  <c r="J188"/>
  <c r="J162"/>
  <c r="BK139"/>
  <c r="BK135"/>
  <c r="J128"/>
  <c i="4" r="J209"/>
  <c r="J169"/>
  <c r="J130"/>
  <c r="J186"/>
  <c r="BK169"/>
  <c r="J156"/>
  <c r="J139"/>
  <c r="J232"/>
  <c r="BK214"/>
  <c r="BK192"/>
  <c r="BK156"/>
  <c r="J132"/>
  <c r="BK228"/>
  <c r="J201"/>
  <c r="J161"/>
  <c r="BK148"/>
  <c r="BK142"/>
  <c r="BK132"/>
  <c i="5" r="BK172"/>
  <c r="BK143"/>
  <c r="J126"/>
  <c r="BK187"/>
  <c r="J172"/>
  <c r="BK149"/>
  <c r="J132"/>
  <c r="J127"/>
  <c r="J170"/>
  <c r="BK137"/>
  <c r="BK128"/>
  <c i="6" r="BK181"/>
  <c r="BK148"/>
  <c r="J129"/>
  <c r="BK171"/>
  <c r="BK145"/>
  <c r="BK138"/>
  <c r="J128"/>
  <c r="J172"/>
  <c r="BK162"/>
  <c r="J131"/>
  <c r="BK164"/>
  <c r="BK139"/>
  <c r="BK135"/>
  <c i="7" r="BK201"/>
  <c r="BK158"/>
  <c r="J146"/>
  <c r="J139"/>
  <c r="BK128"/>
  <c r="J164"/>
  <c r="BK148"/>
  <c r="J128"/>
  <c r="J179"/>
  <c r="BK164"/>
  <c r="BK143"/>
  <c r="BK135"/>
  <c r="BK184"/>
  <c r="BK151"/>
  <c r="J135"/>
  <c r="BK127"/>
  <c i="8" r="BK191"/>
  <c r="J178"/>
  <c r="J157"/>
  <c r="BK148"/>
  <c r="BK128"/>
  <c r="J180"/>
  <c r="BK160"/>
  <c r="J148"/>
  <c r="BK139"/>
  <c r="J204"/>
  <c r="J191"/>
  <c r="BK180"/>
  <c r="BK166"/>
  <c r="BK140"/>
  <c i="9" r="BK202"/>
  <c r="J197"/>
  <c r="BK180"/>
  <c r="J146"/>
  <c r="J128"/>
  <c r="BK160"/>
  <c r="BK144"/>
  <c r="BK127"/>
  <c r="J178"/>
  <c r="J160"/>
  <c r="J135"/>
  <c r="J189"/>
  <c r="J176"/>
  <c r="J152"/>
  <c r="J140"/>
  <c r="BK135"/>
  <c i="10" r="J133"/>
  <c r="J129"/>
  <c r="BK154"/>
  <c r="J135"/>
  <c r="J124"/>
  <c r="BK136"/>
  <c r="BK127"/>
  <c r="J123"/>
  <c i="11" r="BK201"/>
  <c r="J169"/>
  <c r="J155"/>
  <c r="J136"/>
  <c r="BK204"/>
  <c r="J141"/>
  <c r="J129"/>
  <c r="BK214"/>
  <c r="BK169"/>
  <c r="BK152"/>
  <c r="BK138"/>
  <c r="BK127"/>
  <c r="J201"/>
  <c r="J152"/>
  <c r="J127"/>
  <c i="12" r="J254"/>
  <c r="BK235"/>
  <c r="BK211"/>
  <c r="J176"/>
  <c r="BK153"/>
  <c r="J129"/>
  <c r="BK267"/>
  <c r="J233"/>
  <c r="BK199"/>
  <c r="J141"/>
  <c r="BK279"/>
  <c r="BK225"/>
  <c r="J172"/>
  <c r="BK165"/>
  <c r="J151"/>
  <c r="BK131"/>
  <c r="BK254"/>
  <c r="BK243"/>
  <c r="J211"/>
  <c r="J191"/>
  <c r="BK173"/>
  <c r="J135"/>
  <c i="13" r="J204"/>
  <c r="BK154"/>
  <c r="J139"/>
  <c r="J221"/>
  <c r="J214"/>
  <c r="BK190"/>
  <c r="BK165"/>
  <c r="BK152"/>
  <c r="BK240"/>
  <c r="J190"/>
  <c r="J171"/>
  <c r="J149"/>
  <c r="BK221"/>
  <c r="BK192"/>
  <c r="J157"/>
  <c r="J141"/>
  <c i="14" r="J150"/>
  <c r="J127"/>
  <c r="BK171"/>
  <c r="J144"/>
  <c r="J138"/>
  <c r="J130"/>
  <c r="BK185"/>
  <c r="BK144"/>
  <c r="BK188"/>
  <c r="J175"/>
  <c r="BK160"/>
  <c r="BK150"/>
  <c r="J131"/>
  <c i="15" r="BK193"/>
  <c r="J170"/>
  <c r="J137"/>
  <c r="J129"/>
  <c r="BK184"/>
  <c r="BK158"/>
  <c r="BK137"/>
  <c r="J195"/>
  <c r="BK170"/>
  <c r="BK145"/>
  <c r="J198"/>
  <c r="J164"/>
  <c r="BK149"/>
  <c r="J130"/>
  <c i="16" r="BK206"/>
  <c r="J164"/>
  <c r="J153"/>
  <c r="BK133"/>
  <c r="BK213"/>
  <c r="BK186"/>
  <c r="BK134"/>
  <c r="J197"/>
  <c r="BK170"/>
  <c r="BK154"/>
  <c r="J144"/>
  <c r="J129"/>
  <c r="J198"/>
  <c r="BK179"/>
  <c r="J154"/>
  <c i="17" r="BK205"/>
  <c r="J167"/>
  <c r="BK154"/>
  <c r="J142"/>
  <c r="J210"/>
  <c r="J170"/>
  <c r="BK162"/>
  <c r="BK144"/>
  <c r="BK130"/>
  <c r="BK192"/>
  <c r="BK157"/>
  <c r="BK153"/>
  <c r="BK132"/>
  <c r="J205"/>
  <c r="BK170"/>
  <c r="J153"/>
  <c r="BK129"/>
  <c i="18" r="BK139"/>
  <c r="J125"/>
  <c r="J139"/>
  <c r="BK125"/>
  <c i="19" r="BK132"/>
  <c r="J129"/>
  <c r="J128"/>
  <c r="J144"/>
  <c r="BK130"/>
  <c r="BK144"/>
  <c r="BK129"/>
  <c i="20" r="J128"/>
  <c r="BK126"/>
  <c r="BK123"/>
  <c r="J130"/>
  <c r="J125"/>
  <c r="BK141"/>
  <c r="BK130"/>
  <c r="J136"/>
  <c r="J131"/>
  <c i="2" l="1" r="BK126"/>
  <c r="J126"/>
  <c r="J98"/>
  <c r="BK148"/>
  <c r="J148"/>
  <c r="J99"/>
  <c r="T154"/>
  <c r="R166"/>
  <c r="T173"/>
  <c r="T192"/>
  <c i="3" r="P126"/>
  <c r="BK154"/>
  <c r="J154"/>
  <c r="J99"/>
  <c r="BK161"/>
  <c r="J161"/>
  <c r="J100"/>
  <c r="BK171"/>
  <c r="J171"/>
  <c r="J101"/>
  <c r="R199"/>
  <c i="4" r="P126"/>
  <c r="T160"/>
  <c r="T168"/>
  <c r="P200"/>
  <c r="R212"/>
  <c r="R226"/>
  <c i="5" r="T125"/>
  <c r="T153"/>
  <c r="T180"/>
  <c r="P185"/>
  <c r="P195"/>
  <c i="6" r="T126"/>
  <c r="BK152"/>
  <c r="J152"/>
  <c r="J100"/>
  <c r="P163"/>
  <c r="BK170"/>
  <c r="J170"/>
  <c r="J102"/>
  <c r="P180"/>
  <c i="7" r="BK126"/>
  <c r="J126"/>
  <c r="J98"/>
  <c r="BK150"/>
  <c r="J150"/>
  <c r="J99"/>
  <c r="P157"/>
  <c r="T178"/>
  <c r="R195"/>
  <c i="8" r="BK126"/>
  <c r="J126"/>
  <c r="J98"/>
  <c r="P159"/>
  <c r="P181"/>
  <c r="P188"/>
  <c r="BK198"/>
  <c r="J198"/>
  <c r="J103"/>
  <c i="9" r="BK126"/>
  <c r="J126"/>
  <c r="J98"/>
  <c r="R159"/>
  <c r="R179"/>
  <c r="P186"/>
  <c r="T196"/>
  <c i="10" r="BK122"/>
  <c r="J122"/>
  <c r="J98"/>
  <c r="BK141"/>
  <c r="J141"/>
  <c r="J99"/>
  <c i="11" r="T126"/>
  <c r="T168"/>
  <c r="BK200"/>
  <c r="J200"/>
  <c r="J102"/>
  <c r="R200"/>
  <c r="T216"/>
  <c i="12" r="R126"/>
  <c r="BK190"/>
  <c r="J190"/>
  <c r="J99"/>
  <c r="R204"/>
  <c r="BK273"/>
  <c r="J273"/>
  <c r="J103"/>
  <c i="13" r="P126"/>
  <c r="P125"/>
  <c r="P124"/>
  <c i="1" r="AU106"/>
  <c i="13" r="P164"/>
  <c r="P172"/>
  <c r="P234"/>
  <c i="14" r="BK126"/>
  <c r="J126"/>
  <c r="J98"/>
  <c r="P149"/>
  <c r="P155"/>
  <c r="BK170"/>
  <c r="J170"/>
  <c r="J102"/>
  <c r="R182"/>
  <c i="15" r="P127"/>
  <c r="BK154"/>
  <c r="J154"/>
  <c r="J99"/>
  <c r="T160"/>
  <c r="P183"/>
  <c r="P192"/>
  <c i="16" r="P127"/>
  <c r="P166"/>
  <c r="P172"/>
  <c r="R192"/>
  <c r="P205"/>
  <c i="17" r="R126"/>
  <c r="P166"/>
  <c r="BK172"/>
  <c r="J172"/>
  <c r="J100"/>
  <c r="BK191"/>
  <c r="J191"/>
  <c r="J102"/>
  <c r="BK204"/>
  <c r="J204"/>
  <c r="J103"/>
  <c i="18" r="P122"/>
  <c r="BK129"/>
  <c r="J129"/>
  <c r="J99"/>
  <c i="19" r="T123"/>
  <c r="T122"/>
  <c r="T121"/>
  <c i="20" r="BK129"/>
  <c r="J129"/>
  <c r="J98"/>
  <c r="P132"/>
  <c i="2" r="R126"/>
  <c r="R148"/>
  <c r="BK154"/>
  <c r="J154"/>
  <c r="J100"/>
  <c r="BK166"/>
  <c r="J166"/>
  <c r="J101"/>
  <c r="R173"/>
  <c r="P192"/>
  <c i="3" r="BK126"/>
  <c r="J126"/>
  <c r="J98"/>
  <c r="P154"/>
  <c r="R161"/>
  <c r="R171"/>
  <c r="BK199"/>
  <c r="J199"/>
  <c r="J103"/>
  <c i="4" r="BK126"/>
  <c r="BK160"/>
  <c r="J160"/>
  <c r="J99"/>
  <c r="R168"/>
  <c r="T200"/>
  <c r="T212"/>
  <c r="T226"/>
  <c i="5" r="R125"/>
  <c r="R153"/>
  <c r="P180"/>
  <c r="R185"/>
  <c r="R195"/>
  <c i="6" r="BK126"/>
  <c r="J126"/>
  <c r="J98"/>
  <c r="BK147"/>
  <c r="J147"/>
  <c r="J99"/>
  <c r="T147"/>
  <c r="T152"/>
  <c r="P170"/>
  <c r="BK180"/>
  <c r="J180"/>
  <c r="J103"/>
  <c i="7" r="T126"/>
  <c r="T125"/>
  <c r="T124"/>
  <c r="T150"/>
  <c r="T157"/>
  <c r="P178"/>
  <c r="T195"/>
  <c i="8" r="R126"/>
  <c r="BK159"/>
  <c r="J159"/>
  <c r="J100"/>
  <c r="BK181"/>
  <c r="J181"/>
  <c r="J101"/>
  <c r="BK188"/>
  <c r="J188"/>
  <c r="J102"/>
  <c r="T198"/>
  <c i="9" r="P126"/>
  <c r="BK159"/>
  <c r="J159"/>
  <c r="J100"/>
  <c r="T179"/>
  <c r="R186"/>
  <c r="BK196"/>
  <c r="J196"/>
  <c r="J103"/>
  <c i="10" r="R122"/>
  <c r="T141"/>
  <c i="11" r="P126"/>
  <c r="BK168"/>
  <c r="J168"/>
  <c r="J100"/>
  <c r="R168"/>
  <c r="T200"/>
  <c r="R216"/>
  <c i="12" r="P126"/>
  <c r="P190"/>
  <c r="T204"/>
  <c r="T273"/>
  <c i="13" r="R126"/>
  <c r="T164"/>
  <c r="T172"/>
  <c r="R234"/>
  <c i="14" r="P126"/>
  <c r="BK149"/>
  <c r="J149"/>
  <c r="J99"/>
  <c r="BK155"/>
  <c r="J155"/>
  <c r="J100"/>
  <c r="T170"/>
  <c r="T182"/>
  <c i="15" r="R127"/>
  <c r="T154"/>
  <c r="BK160"/>
  <c r="J160"/>
  <c r="J100"/>
  <c r="R183"/>
  <c r="R192"/>
  <c i="16" r="R127"/>
  <c r="R166"/>
  <c r="R172"/>
  <c r="BK192"/>
  <c r="J192"/>
  <c r="J102"/>
  <c r="BK205"/>
  <c r="J205"/>
  <c r="J103"/>
  <c i="17" r="BK126"/>
  <c r="J126"/>
  <c r="J98"/>
  <c r="T166"/>
  <c r="R172"/>
  <c r="P191"/>
  <c r="R204"/>
  <c i="18" r="T122"/>
  <c r="T129"/>
  <c i="19" r="BK123"/>
  <c r="J123"/>
  <c r="J98"/>
  <c i="20" r="T129"/>
  <c r="T122"/>
  <c r="T121"/>
  <c r="BK132"/>
  <c r="J132"/>
  <c r="J99"/>
  <c i="2" r="P126"/>
  <c r="T148"/>
  <c r="P154"/>
  <c r="P166"/>
  <c r="BK173"/>
  <c r="J173"/>
  <c r="J102"/>
  <c r="BK192"/>
  <c r="J192"/>
  <c r="J103"/>
  <c i="3" r="R126"/>
  <c r="T154"/>
  <c r="T161"/>
  <c r="T171"/>
  <c r="P199"/>
  <c i="4" r="T126"/>
  <c r="T125"/>
  <c r="T124"/>
  <c r="R160"/>
  <c r="P168"/>
  <c r="R200"/>
  <c r="P212"/>
  <c r="BK226"/>
  <c r="J226"/>
  <c r="J103"/>
  <c i="5" r="P125"/>
  <c r="BK153"/>
  <c r="J153"/>
  <c r="J99"/>
  <c r="BK180"/>
  <c r="J180"/>
  <c r="J100"/>
  <c r="BK185"/>
  <c r="J185"/>
  <c r="J101"/>
  <c r="BK195"/>
  <c r="J195"/>
  <c r="J102"/>
  <c i="6" r="P126"/>
  <c r="P125"/>
  <c r="P124"/>
  <c i="1" r="AU99"/>
  <c i="6" r="P147"/>
  <c r="P152"/>
  <c r="BK163"/>
  <c r="J163"/>
  <c r="J101"/>
  <c r="T163"/>
  <c r="R170"/>
  <c r="R180"/>
  <c i="7" r="P126"/>
  <c r="R150"/>
  <c r="R157"/>
  <c r="BK178"/>
  <c r="J178"/>
  <c r="J102"/>
  <c r="BK195"/>
  <c r="J195"/>
  <c r="J103"/>
  <c i="8" r="T126"/>
  <c r="R159"/>
  <c r="T181"/>
  <c r="T188"/>
  <c r="R198"/>
  <c i="9" r="T126"/>
  <c r="P159"/>
  <c r="P179"/>
  <c r="T186"/>
  <c r="P196"/>
  <c i="10" r="P122"/>
  <c r="R141"/>
  <c i="12" r="T126"/>
  <c r="R190"/>
  <c r="P204"/>
  <c r="P273"/>
  <c i="13" r="BK126"/>
  <c r="J126"/>
  <c r="J98"/>
  <c r="BK164"/>
  <c r="J164"/>
  <c r="J99"/>
  <c r="R172"/>
  <c r="BK234"/>
  <c r="J234"/>
  <c r="J103"/>
  <c i="14" r="T126"/>
  <c r="T149"/>
  <c r="R155"/>
  <c r="R170"/>
  <c r="P182"/>
  <c i="15" r="BK127"/>
  <c r="J127"/>
  <c r="J98"/>
  <c r="R154"/>
  <c r="P160"/>
  <c r="BK183"/>
  <c r="J183"/>
  <c r="J102"/>
  <c r="BK192"/>
  <c r="J192"/>
  <c r="J103"/>
  <c i="16" r="T127"/>
  <c r="T126"/>
  <c r="T125"/>
  <c r="T166"/>
  <c r="T172"/>
  <c r="T192"/>
  <c r="T205"/>
  <c i="17" r="T126"/>
  <c r="R166"/>
  <c r="P172"/>
  <c r="R191"/>
  <c r="P204"/>
  <c i="18" r="BK122"/>
  <c r="J122"/>
  <c r="J98"/>
  <c r="P129"/>
  <c i="19" r="P123"/>
  <c r="P122"/>
  <c r="P121"/>
  <c i="1" r="AU112"/>
  <c i="20" r="P129"/>
  <c r="P122"/>
  <c r="P121"/>
  <c i="1" r="AU113"/>
  <c i="20" r="R132"/>
  <c i="2" r="T126"/>
  <c r="T125"/>
  <c r="T124"/>
  <c r="P148"/>
  <c r="R154"/>
  <c r="T166"/>
  <c r="P173"/>
  <c r="R192"/>
  <c i="3" r="T126"/>
  <c r="T125"/>
  <c r="T124"/>
  <c r="R154"/>
  <c r="P161"/>
  <c r="P171"/>
  <c r="T199"/>
  <c i="4" r="R126"/>
  <c r="R125"/>
  <c r="R124"/>
  <c r="P160"/>
  <c r="BK168"/>
  <c r="J168"/>
  <c r="J100"/>
  <c r="BK200"/>
  <c r="J200"/>
  <c r="J101"/>
  <c r="BK212"/>
  <c r="J212"/>
  <c r="J102"/>
  <c r="P226"/>
  <c i="5" r="BK125"/>
  <c r="J125"/>
  <c r="J98"/>
  <c r="P153"/>
  <c r="R180"/>
  <c r="T185"/>
  <c r="T195"/>
  <c i="6" r="R126"/>
  <c r="R125"/>
  <c r="R124"/>
  <c r="R147"/>
  <c r="R152"/>
  <c r="R163"/>
  <c r="T170"/>
  <c r="T180"/>
  <c i="7" r="R126"/>
  <c r="R125"/>
  <c r="R124"/>
  <c r="P150"/>
  <c r="BK157"/>
  <c r="J157"/>
  <c r="J100"/>
  <c r="R178"/>
  <c r="P195"/>
  <c i="8" r="P126"/>
  <c r="P125"/>
  <c r="P124"/>
  <c i="1" r="AU101"/>
  <c i="8" r="T159"/>
  <c r="R181"/>
  <c r="R188"/>
  <c r="P198"/>
  <c i="9" r="R126"/>
  <c r="R125"/>
  <c r="R124"/>
  <c r="T159"/>
  <c r="BK179"/>
  <c r="J179"/>
  <c r="J101"/>
  <c r="BK186"/>
  <c r="J186"/>
  <c r="J102"/>
  <c r="R196"/>
  <c i="10" r="T122"/>
  <c r="T121"/>
  <c r="T120"/>
  <c r="P141"/>
  <c i="11" r="BK126"/>
  <c r="J126"/>
  <c r="J98"/>
  <c r="R126"/>
  <c r="R125"/>
  <c r="R124"/>
  <c r="P168"/>
  <c r="P200"/>
  <c r="BK216"/>
  <c r="J216"/>
  <c r="J103"/>
  <c r="P216"/>
  <c i="12" r="BK126"/>
  <c r="J126"/>
  <c r="J98"/>
  <c r="T190"/>
  <c r="BK204"/>
  <c r="J204"/>
  <c r="J100"/>
  <c r="R273"/>
  <c i="13" r="T126"/>
  <c r="T125"/>
  <c r="T124"/>
  <c r="R164"/>
  <c r="BK172"/>
  <c r="J172"/>
  <c r="J100"/>
  <c r="T234"/>
  <c i="14" r="R126"/>
  <c r="R125"/>
  <c r="R124"/>
  <c r="R149"/>
  <c r="T155"/>
  <c r="P170"/>
  <c r="BK182"/>
  <c r="J182"/>
  <c r="J103"/>
  <c i="15" r="T127"/>
  <c r="T126"/>
  <c r="T125"/>
  <c r="P154"/>
  <c r="R160"/>
  <c r="T183"/>
  <c r="T192"/>
  <c i="16" r="BK127"/>
  <c r="J127"/>
  <c r="J98"/>
  <c r="BK166"/>
  <c r="J166"/>
  <c r="J99"/>
  <c r="BK172"/>
  <c r="J172"/>
  <c r="J100"/>
  <c r="P192"/>
  <c r="R205"/>
  <c i="17" r="P126"/>
  <c r="P125"/>
  <c r="P124"/>
  <c i="1" r="AU110"/>
  <c i="17" r="BK166"/>
  <c r="J166"/>
  <c r="J99"/>
  <c r="T172"/>
  <c r="T191"/>
  <c r="T204"/>
  <c i="18" r="R122"/>
  <c r="R129"/>
  <c i="19" r="R123"/>
  <c r="R122"/>
  <c r="R121"/>
  <c i="20" r="R129"/>
  <c r="R122"/>
  <c r="R121"/>
  <c r="T132"/>
  <c i="7" r="BK166"/>
  <c r="J166"/>
  <c r="J101"/>
  <c i="9" r="BK156"/>
  <c r="J156"/>
  <c r="J99"/>
  <c i="10" r="BK153"/>
  <c r="J153"/>
  <c r="J100"/>
  <c i="11" r="BK163"/>
  <c r="J163"/>
  <c r="J99"/>
  <c i="12" r="BK249"/>
  <c r="J249"/>
  <c r="J102"/>
  <c i="13" r="BK239"/>
  <c r="J239"/>
  <c r="J104"/>
  <c i="16" r="BK185"/>
  <c r="J185"/>
  <c r="J101"/>
  <c i="17" r="BK184"/>
  <c r="J184"/>
  <c r="J101"/>
  <c i="19" r="BK141"/>
  <c r="J141"/>
  <c r="J100"/>
  <c r="BK143"/>
  <c r="J143"/>
  <c r="J101"/>
  <c i="2" r="BK197"/>
  <c r="J197"/>
  <c r="J104"/>
  <c i="3" r="BK181"/>
  <c r="J181"/>
  <c r="J102"/>
  <c r="BK204"/>
  <c r="J204"/>
  <c r="J104"/>
  <c i="6" r="BK185"/>
  <c r="J185"/>
  <c r="J104"/>
  <c i="9" r="BK201"/>
  <c r="J201"/>
  <c r="J104"/>
  <c i="11" r="BK221"/>
  <c r="J221"/>
  <c r="J104"/>
  <c i="13" r="BK195"/>
  <c r="J195"/>
  <c r="J101"/>
  <c i="14" r="BK163"/>
  <c r="J163"/>
  <c r="J101"/>
  <c i="16" r="BK210"/>
  <c r="J210"/>
  <c r="J104"/>
  <c i="19" r="BK138"/>
  <c r="J138"/>
  <c r="J99"/>
  <c i="4" r="BK231"/>
  <c r="J231"/>
  <c r="J104"/>
  <c i="5" r="BK200"/>
  <c r="J200"/>
  <c r="J103"/>
  <c i="7" r="BK200"/>
  <c r="J200"/>
  <c r="J104"/>
  <c i="12" r="BK234"/>
  <c r="J234"/>
  <c r="J101"/>
  <c r="BK278"/>
  <c r="J278"/>
  <c r="J104"/>
  <c i="14" r="BK187"/>
  <c r="J187"/>
  <c r="J104"/>
  <c i="15" r="BK176"/>
  <c r="J176"/>
  <c r="J101"/>
  <c r="BK197"/>
  <c r="J197"/>
  <c r="J104"/>
  <c i="17" r="BK209"/>
  <c r="J209"/>
  <c r="J104"/>
  <c i="18" r="BK138"/>
  <c r="J138"/>
  <c r="J100"/>
  <c i="20" r="BK138"/>
  <c r="J138"/>
  <c r="J100"/>
  <c r="BK140"/>
  <c r="J140"/>
  <c r="J101"/>
  <c i="8" r="BK156"/>
  <c r="J156"/>
  <c r="J99"/>
  <c r="BK203"/>
  <c r="J203"/>
  <c r="J104"/>
  <c i="11" r="BK191"/>
  <c r="J191"/>
  <c r="J101"/>
  <c i="13" r="BK212"/>
  <c r="J212"/>
  <c r="J102"/>
  <c i="15" r="BK199"/>
  <c r="J199"/>
  <c r="J105"/>
  <c i="16" r="BK212"/>
  <c r="J212"/>
  <c r="J105"/>
  <c i="20" r="BE141"/>
  <c r="BE124"/>
  <c r="BE128"/>
  <c r="E85"/>
  <c r="F92"/>
  <c r="BE123"/>
  <c r="BE127"/>
  <c r="BE131"/>
  <c r="BE135"/>
  <c r="BE136"/>
  <c r="BE139"/>
  <c r="J89"/>
  <c r="J92"/>
  <c r="BE125"/>
  <c r="BE126"/>
  <c r="BE130"/>
  <c r="BE133"/>
  <c i="19" r="E85"/>
  <c r="J115"/>
  <c r="J118"/>
  <c r="BE129"/>
  <c r="BE132"/>
  <c r="BE142"/>
  <c r="F118"/>
  <c r="BE128"/>
  <c r="BE133"/>
  <c r="BE136"/>
  <c r="BE144"/>
  <c r="BE124"/>
  <c r="BE125"/>
  <c r="BE126"/>
  <c r="BE130"/>
  <c r="BE131"/>
  <c r="BE139"/>
  <c i="18" r="J114"/>
  <c r="F117"/>
  <c r="BE127"/>
  <c r="BE132"/>
  <c r="BE134"/>
  <c r="E85"/>
  <c r="J117"/>
  <c r="BE139"/>
  <c r="BE125"/>
  <c r="BE130"/>
  <c r="BE136"/>
  <c r="BE123"/>
  <c i="17" r="J118"/>
  <c r="J121"/>
  <c r="BE142"/>
  <c r="BE143"/>
  <c r="BE157"/>
  <c r="BE175"/>
  <c r="BE185"/>
  <c r="BE127"/>
  <c r="BE129"/>
  <c r="BE140"/>
  <c r="BE144"/>
  <c r="BE150"/>
  <c r="BE164"/>
  <c r="BE170"/>
  <c r="BE196"/>
  <c r="BE197"/>
  <c r="BE205"/>
  <c r="F92"/>
  <c r="BE128"/>
  <c r="BE154"/>
  <c r="BE192"/>
  <c r="BE207"/>
  <c r="BE210"/>
  <c r="E85"/>
  <c r="BE130"/>
  <c r="BE131"/>
  <c r="BE132"/>
  <c r="BE151"/>
  <c r="BE153"/>
  <c r="BE156"/>
  <c r="BE159"/>
  <c r="BE162"/>
  <c r="BE167"/>
  <c r="BE173"/>
  <c r="BE181"/>
  <c r="BE206"/>
  <c i="16" r="BE128"/>
  <c r="BE129"/>
  <c r="BE143"/>
  <c r="BE147"/>
  <c r="BE153"/>
  <c r="BE158"/>
  <c r="BE161"/>
  <c r="BE173"/>
  <c r="BE208"/>
  <c r="BE211"/>
  <c r="E115"/>
  <c r="J122"/>
  <c r="BE133"/>
  <c r="BE164"/>
  <c r="BE170"/>
  <c r="BE179"/>
  <c r="BE198"/>
  <c r="BE206"/>
  <c r="J89"/>
  <c r="BE132"/>
  <c r="BE141"/>
  <c r="BE144"/>
  <c r="BE145"/>
  <c r="BE154"/>
  <c r="BE160"/>
  <c r="BE167"/>
  <c r="BE197"/>
  <c r="BE213"/>
  <c r="F92"/>
  <c r="BE130"/>
  <c r="BE134"/>
  <c r="BE156"/>
  <c r="BE182"/>
  <c r="BE186"/>
  <c r="BE193"/>
  <c r="BE207"/>
  <c i="15" r="J92"/>
  <c r="BE131"/>
  <c r="BE139"/>
  <c r="BE164"/>
  <c r="BE170"/>
  <c r="BE188"/>
  <c r="BE193"/>
  <c r="BE194"/>
  <c r="E85"/>
  <c r="J89"/>
  <c r="F92"/>
  <c r="BE128"/>
  <c r="BE129"/>
  <c r="BE132"/>
  <c r="BE137"/>
  <c r="BE148"/>
  <c r="BE177"/>
  <c r="BE198"/>
  <c r="BE130"/>
  <c r="BE135"/>
  <c r="BE145"/>
  <c r="BE155"/>
  <c r="BE184"/>
  <c r="BE187"/>
  <c r="BE195"/>
  <c r="BE200"/>
  <c r="BE138"/>
  <c r="BE146"/>
  <c r="BE149"/>
  <c r="BE152"/>
  <c r="BE158"/>
  <c r="BE161"/>
  <c i="14" r="J89"/>
  <c r="BE128"/>
  <c r="BE138"/>
  <c r="BE160"/>
  <c r="BE174"/>
  <c r="BE175"/>
  <c r="BE184"/>
  <c r="BE188"/>
  <c r="J92"/>
  <c r="F121"/>
  <c r="BE134"/>
  <c r="BE137"/>
  <c r="BE143"/>
  <c r="BE156"/>
  <c r="BE183"/>
  <c r="BE127"/>
  <c r="BE130"/>
  <c r="BE140"/>
  <c r="BE147"/>
  <c r="BE150"/>
  <c r="BE164"/>
  <c r="E85"/>
  <c r="BE129"/>
  <c r="BE131"/>
  <c r="BE136"/>
  <c r="BE141"/>
  <c r="BE144"/>
  <c r="BE153"/>
  <c r="BE159"/>
  <c r="BE171"/>
  <c r="BE185"/>
  <c i="13" r="J89"/>
  <c r="BE127"/>
  <c r="BE149"/>
  <c r="BE162"/>
  <c r="BE188"/>
  <c r="E85"/>
  <c r="J92"/>
  <c r="BE171"/>
  <c r="BE173"/>
  <c r="BE192"/>
  <c r="BE194"/>
  <c r="BE213"/>
  <c r="BE214"/>
  <c r="BE215"/>
  <c r="BE221"/>
  <c r="BE235"/>
  <c r="BE236"/>
  <c r="BE237"/>
  <c r="BE240"/>
  <c r="F92"/>
  <c r="BE137"/>
  <c r="BE139"/>
  <c r="BE142"/>
  <c r="BE143"/>
  <c r="BE154"/>
  <c r="BE157"/>
  <c r="BE160"/>
  <c r="BE204"/>
  <c r="BE141"/>
  <c r="BE152"/>
  <c r="BE156"/>
  <c r="BE165"/>
  <c r="BE182"/>
  <c r="BE190"/>
  <c r="BE196"/>
  <c i="12" r="J121"/>
  <c r="BE128"/>
  <c r="BE131"/>
  <c r="BE133"/>
  <c r="BE135"/>
  <c r="BE149"/>
  <c r="BE165"/>
  <c r="BE199"/>
  <c r="BE202"/>
  <c r="BE231"/>
  <c r="BE243"/>
  <c r="BE274"/>
  <c r="BE275"/>
  <c r="BE151"/>
  <c r="BE166"/>
  <c r="BE170"/>
  <c r="BE205"/>
  <c r="BE211"/>
  <c r="BE233"/>
  <c r="BE235"/>
  <c r="BE250"/>
  <c r="BE254"/>
  <c r="BE279"/>
  <c r="E85"/>
  <c r="F121"/>
  <c r="BE127"/>
  <c r="BE129"/>
  <c r="BE141"/>
  <c r="BE147"/>
  <c r="BE252"/>
  <c r="BE276"/>
  <c r="J89"/>
  <c r="BE134"/>
  <c r="BE152"/>
  <c r="BE153"/>
  <c r="BE155"/>
  <c r="BE168"/>
  <c r="BE172"/>
  <c r="BE173"/>
  <c r="BE176"/>
  <c r="BE178"/>
  <c r="BE188"/>
  <c r="BE191"/>
  <c r="BE197"/>
  <c r="BE201"/>
  <c r="BE219"/>
  <c r="BE225"/>
  <c r="BE251"/>
  <c r="BE267"/>
  <c i="11" r="E85"/>
  <c r="J89"/>
  <c r="J92"/>
  <c r="F121"/>
  <c r="BE127"/>
  <c r="BE137"/>
  <c r="BE138"/>
  <c r="BE169"/>
  <c r="BE217"/>
  <c r="BE218"/>
  <c r="BE219"/>
  <c r="BE129"/>
  <c r="BE134"/>
  <c r="BE157"/>
  <c r="BE164"/>
  <c r="BE172"/>
  <c r="BE176"/>
  <c r="BE185"/>
  <c r="BE204"/>
  <c r="BE205"/>
  <c r="BE128"/>
  <c r="BE136"/>
  <c r="BE141"/>
  <c r="BE149"/>
  <c r="BE174"/>
  <c r="BE192"/>
  <c r="BE214"/>
  <c r="BE130"/>
  <c r="BE131"/>
  <c r="BE147"/>
  <c r="BE151"/>
  <c r="BE152"/>
  <c r="BE155"/>
  <c r="BE201"/>
  <c r="BE222"/>
  <c i="10" r="E85"/>
  <c r="BE123"/>
  <c r="BE142"/>
  <c r="BE127"/>
  <c r="BE128"/>
  <c r="BE135"/>
  <c r="BE136"/>
  <c r="BE151"/>
  <c r="BE154"/>
  <c r="J89"/>
  <c r="F92"/>
  <c r="J117"/>
  <c r="BE125"/>
  <c r="BE132"/>
  <c r="BE133"/>
  <c r="BE124"/>
  <c r="BE129"/>
  <c r="BE139"/>
  <c r="BE149"/>
  <c i="9" r="J118"/>
  <c r="F121"/>
  <c r="BE135"/>
  <c r="BE140"/>
  <c r="BE148"/>
  <c r="BE157"/>
  <c r="BE166"/>
  <c r="BE176"/>
  <c r="BE197"/>
  <c r="E114"/>
  <c r="BE127"/>
  <c r="BE128"/>
  <c r="BE138"/>
  <c r="BE144"/>
  <c r="BE160"/>
  <c r="BE172"/>
  <c r="BE187"/>
  <c r="BE188"/>
  <c r="BE198"/>
  <c r="J121"/>
  <c r="BE139"/>
  <c r="BE149"/>
  <c r="BE154"/>
  <c r="BE174"/>
  <c r="BE178"/>
  <c r="BE180"/>
  <c r="BE183"/>
  <c r="BE189"/>
  <c r="BE199"/>
  <c r="BE129"/>
  <c r="BE136"/>
  <c r="BE142"/>
  <c r="BE146"/>
  <c r="BE152"/>
  <c r="BE202"/>
  <c i="8" r="E85"/>
  <c r="J121"/>
  <c r="BE135"/>
  <c r="BE138"/>
  <c r="BE139"/>
  <c r="BE144"/>
  <c r="BE157"/>
  <c r="BE160"/>
  <c r="BE176"/>
  <c r="BE185"/>
  <c r="BE200"/>
  <c r="J89"/>
  <c r="F92"/>
  <c r="BE128"/>
  <c r="BE136"/>
  <c r="BE140"/>
  <c r="BE148"/>
  <c r="BE152"/>
  <c r="BE154"/>
  <c r="BE166"/>
  <c r="BE189"/>
  <c r="BE199"/>
  <c r="BE127"/>
  <c r="BE129"/>
  <c r="BE142"/>
  <c r="BE146"/>
  <c r="BE149"/>
  <c r="BE174"/>
  <c r="BE178"/>
  <c r="BE180"/>
  <c r="BE182"/>
  <c r="BE190"/>
  <c r="BE191"/>
  <c r="BE201"/>
  <c r="BE204"/>
  <c i="7" r="J118"/>
  <c r="BE135"/>
  <c r="BE139"/>
  <c r="BE140"/>
  <c r="BE142"/>
  <c r="BE148"/>
  <c r="BE179"/>
  <c r="BE181"/>
  <c r="BE198"/>
  <c r="J92"/>
  <c r="BE127"/>
  <c r="BE129"/>
  <c r="BE133"/>
  <c r="BE158"/>
  <c r="BE175"/>
  <c r="E114"/>
  <c r="F121"/>
  <c r="BE128"/>
  <c r="BE136"/>
  <c r="BE143"/>
  <c r="BE164"/>
  <c r="BE165"/>
  <c r="BE167"/>
  <c r="BE197"/>
  <c r="BE131"/>
  <c r="BE137"/>
  <c r="BE146"/>
  <c r="BE149"/>
  <c r="BE151"/>
  <c r="BE154"/>
  <c r="BE161"/>
  <c r="BE180"/>
  <c r="BE184"/>
  <c r="BE196"/>
  <c r="BE201"/>
  <c i="6" r="J92"/>
  <c r="BE132"/>
  <c r="BE145"/>
  <c r="BE151"/>
  <c r="BE153"/>
  <c r="BE167"/>
  <c r="BE127"/>
  <c r="BE128"/>
  <c r="BE138"/>
  <c r="BE148"/>
  <c r="BE171"/>
  <c r="BE172"/>
  <c r="BE183"/>
  <c r="E85"/>
  <c r="J89"/>
  <c r="BE131"/>
  <c r="BE135"/>
  <c r="BE136"/>
  <c r="BE142"/>
  <c r="BE186"/>
  <c r="F92"/>
  <c r="BE129"/>
  <c r="BE134"/>
  <c r="BE139"/>
  <c r="BE141"/>
  <c r="BE159"/>
  <c r="BE162"/>
  <c r="BE164"/>
  <c r="BE173"/>
  <c r="BE181"/>
  <c r="BE182"/>
  <c i="5" r="J89"/>
  <c r="BE130"/>
  <c r="BE135"/>
  <c r="BE141"/>
  <c r="BE160"/>
  <c r="BE172"/>
  <c r="BE181"/>
  <c r="BE201"/>
  <c r="F92"/>
  <c r="BE126"/>
  <c r="BE127"/>
  <c r="BE128"/>
  <c r="BE133"/>
  <c r="BE139"/>
  <c r="BE143"/>
  <c r="BE149"/>
  <c r="BE151"/>
  <c r="BE168"/>
  <c r="BE170"/>
  <c r="BE187"/>
  <c r="BE188"/>
  <c r="BE196"/>
  <c i="4" r="J126"/>
  <c r="J98"/>
  <c i="5" r="E85"/>
  <c r="J92"/>
  <c r="BE129"/>
  <c r="BE132"/>
  <c r="BE136"/>
  <c r="BE145"/>
  <c r="BE154"/>
  <c r="BE198"/>
  <c r="BE137"/>
  <c r="BE146"/>
  <c r="BE174"/>
  <c r="BE183"/>
  <c r="BE186"/>
  <c r="BE197"/>
  <c i="4" r="E85"/>
  <c r="J89"/>
  <c r="J92"/>
  <c r="BE156"/>
  <c r="BE186"/>
  <c r="F92"/>
  <c r="BE128"/>
  <c r="BE150"/>
  <c r="BE161"/>
  <c r="BE169"/>
  <c r="BE209"/>
  <c r="BE228"/>
  <c r="BE229"/>
  <c r="BE232"/>
  <c r="BE127"/>
  <c r="BE129"/>
  <c r="BE132"/>
  <c r="BE133"/>
  <c r="BE139"/>
  <c r="BE140"/>
  <c r="BE142"/>
  <c r="BE143"/>
  <c r="BE144"/>
  <c r="BE152"/>
  <c r="BE167"/>
  <c r="BE178"/>
  <c r="BE184"/>
  <c r="BE192"/>
  <c r="BE201"/>
  <c r="BE213"/>
  <c r="BE214"/>
  <c r="BE215"/>
  <c r="BE227"/>
  <c r="BE130"/>
  <c r="BE146"/>
  <c r="BE148"/>
  <c r="BE153"/>
  <c r="BE158"/>
  <c r="BE175"/>
  <c r="BE194"/>
  <c i="3" r="J89"/>
  <c r="E114"/>
  <c r="J121"/>
  <c r="BE129"/>
  <c r="BE148"/>
  <c r="BE157"/>
  <c r="BE184"/>
  <c r="BE200"/>
  <c r="BE127"/>
  <c r="BE128"/>
  <c r="BE133"/>
  <c r="BE139"/>
  <c r="BE146"/>
  <c r="BE149"/>
  <c r="BE155"/>
  <c r="BE162"/>
  <c r="BE164"/>
  <c r="BE201"/>
  <c r="BE202"/>
  <c r="F92"/>
  <c r="BE135"/>
  <c r="BE152"/>
  <c r="BE175"/>
  <c r="BE188"/>
  <c r="BE130"/>
  <c r="BE131"/>
  <c r="BE137"/>
  <c r="BE138"/>
  <c r="BE145"/>
  <c r="BE160"/>
  <c r="BE170"/>
  <c r="BE172"/>
  <c r="BE182"/>
  <c r="BE183"/>
  <c r="BE205"/>
  <c i="2" r="F92"/>
  <c r="BE155"/>
  <c r="E114"/>
  <c r="BE131"/>
  <c r="BE135"/>
  <c r="BE136"/>
  <c r="BE146"/>
  <c r="BE149"/>
  <c r="BE153"/>
  <c r="BE174"/>
  <c r="BE178"/>
  <c r="BE181"/>
  <c r="BE193"/>
  <c r="BE198"/>
  <c r="J121"/>
  <c r="BE129"/>
  <c r="BE156"/>
  <c r="BE158"/>
  <c r="BE164"/>
  <c r="BE170"/>
  <c r="BE176"/>
  <c r="BE195"/>
  <c r="J89"/>
  <c r="BE127"/>
  <c r="BE128"/>
  <c r="BE133"/>
  <c r="BE137"/>
  <c r="BE139"/>
  <c r="BE140"/>
  <c r="BE142"/>
  <c r="BE143"/>
  <c r="BE151"/>
  <c r="BE167"/>
  <c r="BE194"/>
  <c r="F35"/>
  <c i="1" r="BB95"/>
  <c i="2" r="J34"/>
  <c i="1" r="AW95"/>
  <c i="3" r="F36"/>
  <c i="1" r="BC96"/>
  <c i="4" r="F35"/>
  <c i="1" r="BB97"/>
  <c i="5" r="F36"/>
  <c i="1" r="BC98"/>
  <c i="6" r="F36"/>
  <c i="1" r="BC99"/>
  <c i="7" r="F34"/>
  <c i="1" r="BA100"/>
  <c i="7" r="F35"/>
  <c i="1" r="BB100"/>
  <c i="8" r="J34"/>
  <c i="1" r="AW101"/>
  <c i="9" r="F37"/>
  <c i="1" r="BD102"/>
  <c i="9" r="F36"/>
  <c i="1" r="BC102"/>
  <c i="11" r="F35"/>
  <c i="1" r="BB104"/>
  <c i="11" r="F37"/>
  <c i="1" r="BD104"/>
  <c i="12" r="F34"/>
  <c i="1" r="BA105"/>
  <c i="13" r="J34"/>
  <c i="1" r="AW106"/>
  <c i="13" r="F35"/>
  <c i="1" r="BB106"/>
  <c i="15" r="J34"/>
  <c i="1" r="AW108"/>
  <c i="15" r="F36"/>
  <c i="1" r="BC108"/>
  <c i="16" r="F34"/>
  <c i="1" r="BA109"/>
  <c i="16" r="F35"/>
  <c i="1" r="BB109"/>
  <c i="17" r="F35"/>
  <c i="1" r="BB110"/>
  <c i="19" r="J34"/>
  <c i="1" r="AW112"/>
  <c i="20" r="F36"/>
  <c i="1" r="BC113"/>
  <c i="2" r="F34"/>
  <c i="1" r="BA95"/>
  <c i="3" r="J34"/>
  <c i="1" r="AW96"/>
  <c i="4" r="F36"/>
  <c i="1" r="BC97"/>
  <c i="4" r="F34"/>
  <c i="1" r="BA97"/>
  <c i="5" r="F35"/>
  <c i="1" r="BB98"/>
  <c i="6" r="J34"/>
  <c i="1" r="AW99"/>
  <c i="7" r="F36"/>
  <c i="1" r="BC100"/>
  <c i="8" r="F36"/>
  <c i="1" r="BC101"/>
  <c i="9" r="F34"/>
  <c i="1" r="BA102"/>
  <c i="10" r="F34"/>
  <c i="1" r="BA103"/>
  <c i="10" r="F35"/>
  <c i="1" r="BB103"/>
  <c i="11" r="J34"/>
  <c i="1" r="AW104"/>
  <c i="12" r="F37"/>
  <c i="1" r="BD105"/>
  <c i="13" r="F34"/>
  <c i="1" r="BA106"/>
  <c i="14" r="J34"/>
  <c i="1" r="AW107"/>
  <c i="14" r="F35"/>
  <c i="1" r="BB107"/>
  <c i="15" r="F35"/>
  <c i="1" r="BB108"/>
  <c i="16" r="F36"/>
  <c i="1" r="BC109"/>
  <c i="17" r="F36"/>
  <c i="1" r="BC110"/>
  <c i="17" r="F37"/>
  <c i="1" r="BD110"/>
  <c i="19" r="F34"/>
  <c i="1" r="BA112"/>
  <c i="20" r="F35"/>
  <c i="1" r="BB113"/>
  <c i="20" r="F37"/>
  <c i="1" r="BD113"/>
  <c i="2" r="F37"/>
  <c i="1" r="BD95"/>
  <c i="3" r="F35"/>
  <c i="1" r="BB96"/>
  <c i="3" r="F34"/>
  <c i="1" r="BA96"/>
  <c i="4" r="F37"/>
  <c i="1" r="BD97"/>
  <c i="5" r="F34"/>
  <c i="1" r="BA98"/>
  <c i="6" r="F34"/>
  <c i="1" r="BA99"/>
  <c i="6" r="F37"/>
  <c i="1" r="BD99"/>
  <c i="7" r="F37"/>
  <c i="1" r="BD100"/>
  <c i="8" r="F37"/>
  <c i="1" r="BD101"/>
  <c i="9" r="J34"/>
  <c i="1" r="AW102"/>
  <c i="10" r="F36"/>
  <c i="1" r="BC103"/>
  <c i="10" r="J34"/>
  <c i="1" r="AW103"/>
  <c i="11" r="F34"/>
  <c i="1" r="BA104"/>
  <c i="12" r="F35"/>
  <c i="1" r="BB105"/>
  <c i="13" r="F37"/>
  <c i="1" r="BD106"/>
  <c i="14" r="F36"/>
  <c i="1" r="BC107"/>
  <c i="14" r="F37"/>
  <c i="1" r="BD107"/>
  <c i="15" r="F34"/>
  <c i="1" r="BA108"/>
  <c i="16" r="J34"/>
  <c i="1" r="AW109"/>
  <c i="17" r="J34"/>
  <c i="1" r="AW110"/>
  <c i="18" r="F36"/>
  <c i="1" r="BC111"/>
  <c i="18" r="J34"/>
  <c i="1" r="AW111"/>
  <c i="18" r="F37"/>
  <c i="1" r="BD111"/>
  <c i="19" r="F37"/>
  <c i="1" r="BD112"/>
  <c i="20" r="F34"/>
  <c i="1" r="BA113"/>
  <c i="2" r="F36"/>
  <c i="1" r="BC95"/>
  <c i="3" r="F37"/>
  <c i="1" r="BD96"/>
  <c i="4" r="J34"/>
  <c i="1" r="AW97"/>
  <c i="5" r="J34"/>
  <c i="1" r="AW98"/>
  <c i="5" r="F37"/>
  <c i="1" r="BD98"/>
  <c i="6" r="F35"/>
  <c i="1" r="BB99"/>
  <c i="7" r="J34"/>
  <c i="1" r="AW100"/>
  <c i="8" r="F34"/>
  <c i="1" r="BA101"/>
  <c i="8" r="F35"/>
  <c i="1" r="BB101"/>
  <c i="9" r="F35"/>
  <c i="1" r="BB102"/>
  <c i="10" r="F37"/>
  <c i="1" r="BD103"/>
  <c i="11" r="F36"/>
  <c i="1" r="BC104"/>
  <c i="12" r="F36"/>
  <c i="1" r="BC105"/>
  <c i="12" r="J34"/>
  <c i="1" r="AW105"/>
  <c i="13" r="F36"/>
  <c i="1" r="BC106"/>
  <c i="14" r="F34"/>
  <c i="1" r="BA107"/>
  <c i="15" r="F37"/>
  <c i="1" r="BD108"/>
  <c i="16" r="F37"/>
  <c i="1" r="BD109"/>
  <c i="17" r="F34"/>
  <c i="1" r="BA110"/>
  <c i="18" r="F35"/>
  <c i="1" r="BB111"/>
  <c i="18" r="F34"/>
  <c i="1" r="BA111"/>
  <c i="19" r="F35"/>
  <c i="1" r="BB112"/>
  <c i="19" r="F36"/>
  <c i="1" r="BC112"/>
  <c i="20" r="J34"/>
  <c i="1" r="AW113"/>
  <c i="17" l="1" r="T125"/>
  <c r="T124"/>
  <c i="14" r="T125"/>
  <c r="T124"/>
  <c i="12" r="T125"/>
  <c r="T124"/>
  <c i="13" r="R125"/>
  <c r="R124"/>
  <c i="11" r="P125"/>
  <c r="P124"/>
  <c i="1" r="AU104"/>
  <c i="9" r="P125"/>
  <c r="P124"/>
  <c i="1" r="AU102"/>
  <c i="5" r="R124"/>
  <c r="R123"/>
  <c i="16" r="P126"/>
  <c r="P125"/>
  <c i="1" r="AU109"/>
  <c i="12" r="R125"/>
  <c r="R124"/>
  <c i="5" r="T124"/>
  <c r="T123"/>
  <c i="9" r="T125"/>
  <c r="T124"/>
  <c i="8" r="T125"/>
  <c r="T124"/>
  <c i="5" r="P124"/>
  <c r="P123"/>
  <c i="1" r="AU98"/>
  <c i="3" r="R125"/>
  <c r="R124"/>
  <c i="18" r="T121"/>
  <c r="T120"/>
  <c i="15" r="R126"/>
  <c r="R125"/>
  <c i="12" r="P125"/>
  <c r="P124"/>
  <c i="1" r="AU105"/>
  <c i="10" r="R121"/>
  <c r="R120"/>
  <c i="4" r="BK125"/>
  <c r="J125"/>
  <c r="J97"/>
  <c i="2" r="R125"/>
  <c r="R124"/>
  <c i="18" r="R121"/>
  <c r="R120"/>
  <c i="10" r="P121"/>
  <c r="P120"/>
  <c i="1" r="AU103"/>
  <c i="7" r="P125"/>
  <c r="P124"/>
  <c i="1" r="AU100"/>
  <c i="16" r="R126"/>
  <c r="R125"/>
  <c i="14" r="P125"/>
  <c r="P124"/>
  <c i="1" r="AU107"/>
  <c i="17" r="R125"/>
  <c r="R124"/>
  <c i="11" r="T125"/>
  <c r="T124"/>
  <c i="4" r="P125"/>
  <c r="P124"/>
  <c i="1" r="AU97"/>
  <c i="2" r="P125"/>
  <c r="P124"/>
  <c i="1" r="AU95"/>
  <c i="8" r="R125"/>
  <c r="R124"/>
  <c i="18" r="P121"/>
  <c r="P120"/>
  <c i="1" r="AU111"/>
  <c i="15" r="P126"/>
  <c r="P125"/>
  <c i="1" r="AU108"/>
  <c i="6" r="T125"/>
  <c r="T124"/>
  <c i="3" r="P125"/>
  <c r="P124"/>
  <c i="1" r="AU96"/>
  <c i="20" r="BK122"/>
  <c r="J122"/>
  <c r="J97"/>
  <c i="8" r="BK125"/>
  <c r="J125"/>
  <c r="J97"/>
  <c i="10" r="BK121"/>
  <c r="J121"/>
  <c r="J97"/>
  <c i="11" r="BK125"/>
  <c r="J125"/>
  <c r="J97"/>
  <c i="2" r="BK125"/>
  <c r="J125"/>
  <c r="J97"/>
  <c i="5" r="BK124"/>
  <c r="J124"/>
  <c r="J97"/>
  <c i="9" r="BK125"/>
  <c r="J125"/>
  <c r="J97"/>
  <c i="6" r="BK125"/>
  <c r="J125"/>
  <c r="J97"/>
  <c i="13" r="BK125"/>
  <c r="J125"/>
  <c r="J97"/>
  <c i="14" r="BK125"/>
  <c r="J125"/>
  <c r="J97"/>
  <c i="15" r="BK126"/>
  <c r="J126"/>
  <c r="J97"/>
  <c i="16" r="BK126"/>
  <c r="J126"/>
  <c r="J97"/>
  <c i="17" r="BK125"/>
  <c r="J125"/>
  <c r="J97"/>
  <c i="18" r="BK121"/>
  <c r="BK120"/>
  <c r="J120"/>
  <c r="J96"/>
  <c i="19" r="BK122"/>
  <c r="J122"/>
  <c r="J97"/>
  <c i="3" r="BK125"/>
  <c r="BK124"/>
  <c r="J124"/>
  <c i="7" r="BK125"/>
  <c r="J125"/>
  <c r="J97"/>
  <c i="12" r="BK125"/>
  <c r="BK124"/>
  <c r="J124"/>
  <c r="J96"/>
  <c i="3" r="F33"/>
  <c i="1" r="AZ96"/>
  <c i="4" r="F33"/>
  <c i="1" r="AZ97"/>
  <c i="7" r="F33"/>
  <c i="1" r="AZ100"/>
  <c i="9" r="F33"/>
  <c i="1" r="AZ102"/>
  <c i="11" r="F33"/>
  <c i="1" r="AZ104"/>
  <c i="13" r="J33"/>
  <c i="1" r="AV106"/>
  <c r="AT106"/>
  <c i="15" r="F33"/>
  <c i="1" r="AZ108"/>
  <c i="17" r="J33"/>
  <c i="1" r="AV110"/>
  <c r="AT110"/>
  <c i="19" r="F33"/>
  <c i="1" r="AZ112"/>
  <c r="BD94"/>
  <c r="W33"/>
  <c r="BA94"/>
  <c r="W30"/>
  <c i="3" r="J33"/>
  <c i="1" r="AV96"/>
  <c r="AT96"/>
  <c i="5" r="F33"/>
  <c i="1" r="AZ98"/>
  <c i="6" r="F33"/>
  <c i="1" r="AZ99"/>
  <c i="8" r="F33"/>
  <c i="1" r="AZ101"/>
  <c i="10" r="J33"/>
  <c i="1" r="AV103"/>
  <c r="AT103"/>
  <c i="12" r="J33"/>
  <c i="1" r="AV105"/>
  <c r="AT105"/>
  <c i="14" r="F33"/>
  <c i="1" r="AZ107"/>
  <c i="16" r="J33"/>
  <c i="1" r="AV109"/>
  <c r="AT109"/>
  <c i="18" r="F33"/>
  <c i="1" r="AZ111"/>
  <c i="20" r="J33"/>
  <c i="1" r="AV113"/>
  <c r="AT113"/>
  <c r="BB94"/>
  <c r="W31"/>
  <c i="2" r="J33"/>
  <c i="1" r="AV95"/>
  <c r="AT95"/>
  <c i="4" r="J33"/>
  <c i="1" r="AV97"/>
  <c r="AT97"/>
  <c i="7" r="J33"/>
  <c i="1" r="AV100"/>
  <c r="AT100"/>
  <c i="9" r="J33"/>
  <c i="1" r="AV102"/>
  <c r="AT102"/>
  <c i="11" r="J33"/>
  <c i="1" r="AV104"/>
  <c r="AT104"/>
  <c i="13" r="F33"/>
  <c i="1" r="AZ106"/>
  <c i="15" r="J33"/>
  <c i="1" r="AV108"/>
  <c r="AT108"/>
  <c i="17" r="F33"/>
  <c i="1" r="AZ110"/>
  <c i="19" r="J33"/>
  <c i="1" r="AV112"/>
  <c r="AT112"/>
  <c i="3" r="J30"/>
  <c i="1" r="AG96"/>
  <c i="2" r="F33"/>
  <c i="1" r="AZ95"/>
  <c i="5" r="J33"/>
  <c i="1" r="AV98"/>
  <c r="AT98"/>
  <c i="6" r="J33"/>
  <c i="1" r="AV99"/>
  <c r="AT99"/>
  <c i="8" r="J33"/>
  <c i="1" r="AV101"/>
  <c r="AT101"/>
  <c i="10" r="F33"/>
  <c i="1" r="AZ103"/>
  <c i="12" r="F33"/>
  <c i="1" r="AZ105"/>
  <c i="14" r="J33"/>
  <c i="1" r="AV107"/>
  <c r="AT107"/>
  <c i="16" r="F33"/>
  <c i="1" r="AZ109"/>
  <c i="18" r="J33"/>
  <c i="1" r="AV111"/>
  <c r="AT111"/>
  <c i="20" r="F33"/>
  <c i="1" r="AZ113"/>
  <c r="BC94"/>
  <c r="W32"/>
  <c i="2" l="1" r="BK124"/>
  <c r="J124"/>
  <c i="5" r="BK123"/>
  <c r="J123"/>
  <c r="J96"/>
  <c i="6" r="BK124"/>
  <c r="J124"/>
  <c i="7" r="BK124"/>
  <c r="J124"/>
  <c i="9" r="BK124"/>
  <c r="J124"/>
  <c r="J96"/>
  <c i="3" r="J125"/>
  <c r="J97"/>
  <c i="11" r="BK124"/>
  <c r="J124"/>
  <c r="J96"/>
  <c i="20" r="BK121"/>
  <c r="J121"/>
  <c r="J96"/>
  <c i="17" r="BK124"/>
  <c r="J124"/>
  <c r="J96"/>
  <c i="8" r="BK124"/>
  <c r="J124"/>
  <c r="J96"/>
  <c i="12" r="J125"/>
  <c r="J97"/>
  <c i="4" r="BK124"/>
  <c r="J124"/>
  <c r="J96"/>
  <c i="13" r="BK124"/>
  <c r="J124"/>
  <c r="J96"/>
  <c i="14" r="BK124"/>
  <c r="J124"/>
  <c r="J96"/>
  <c i="16" r="BK125"/>
  <c r="J125"/>
  <c r="J96"/>
  <c i="19" r="BK121"/>
  <c r="J121"/>
  <c i="3" r="J96"/>
  <c i="10" r="BK120"/>
  <c r="J120"/>
  <c r="J96"/>
  <c i="18" r="J121"/>
  <c r="J97"/>
  <c i="15" r="BK125"/>
  <c r="J125"/>
  <c r="J96"/>
  <c i="3" r="J39"/>
  <c i="1" r="AN96"/>
  <c r="AU94"/>
  <c i="7" r="J30"/>
  <c i="1" r="AG100"/>
  <c r="AY94"/>
  <c i="2" r="J30"/>
  <c i="1" r="AG95"/>
  <c i="6" r="J30"/>
  <c i="1" r="AG99"/>
  <c i="18" r="J30"/>
  <c i="1" r="AG111"/>
  <c r="AW94"/>
  <c r="AK30"/>
  <c i="19" r="J30"/>
  <c i="1" r="AG112"/>
  <c r="AX94"/>
  <c i="12" r="J30"/>
  <c i="1" r="AG105"/>
  <c r="AZ94"/>
  <c r="W29"/>
  <c i="6" l="1" r="J39"/>
  <c i="7" r="J39"/>
  <c i="2" r="J39"/>
  <c i="19" r="J39"/>
  <c i="18" r="J39"/>
  <c i="12" r="J39"/>
  <c i="6" r="J96"/>
  <c i="19" r="J96"/>
  <c i="2" r="J96"/>
  <c i="7" r="J96"/>
  <c i="1" r="AN105"/>
  <c r="AN95"/>
  <c r="AN100"/>
  <c r="AN112"/>
  <c r="AN99"/>
  <c r="AN111"/>
  <c i="8" r="J30"/>
  <c i="1" r="AG101"/>
  <c r="AN101"/>
  <c i="20" r="J30"/>
  <c i="1" r="AG113"/>
  <c i="15" r="J30"/>
  <c i="1" r="AG108"/>
  <c i="13" r="J30"/>
  <c i="1" r="AG106"/>
  <c i="11" r="J30"/>
  <c i="1" r="AG104"/>
  <c r="AV94"/>
  <c r="AK29"/>
  <c i="10" r="J30"/>
  <c i="1" r="AG103"/>
  <c i="4" r="J30"/>
  <c i="1" r="AG97"/>
  <c r="AN97"/>
  <c i="5" r="J30"/>
  <c i="1" r="AG98"/>
  <c i="16" r="J30"/>
  <c i="1" r="AG109"/>
  <c i="17" r="J30"/>
  <c i="1" r="AG110"/>
  <c r="AN110"/>
  <c i="9" r="J30"/>
  <c i="1" r="AG102"/>
  <c i="14" r="J30"/>
  <c i="1" r="AG107"/>
  <c i="4" l="1" r="J39"/>
  <c i="14" r="J39"/>
  <c i="15" r="J39"/>
  <c i="16" r="J39"/>
  <c i="5" r="J39"/>
  <c i="10" r="J39"/>
  <c i="17" r="J39"/>
  <c i="20" r="J39"/>
  <c i="8" r="J39"/>
  <c i="9" r="J39"/>
  <c i="11" r="J39"/>
  <c i="13" r="J39"/>
  <c i="1" r="AN106"/>
  <c r="AN103"/>
  <c r="AN109"/>
  <c r="AN113"/>
  <c r="AN102"/>
  <c r="AN104"/>
  <c r="AN108"/>
  <c r="AN98"/>
  <c r="AN107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<sst xmlns="http://schemas.openxmlformats.org/spreadsheetml/2006/main">
  <si>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</si>
  <si>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</si>
  <si>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</si>
  <si>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</si>
  <si>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</si>
  <si>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{c60c3a02-e5c7-4f50-b6fc-1c61cda76470}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</si>
  <si>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</si>
  <si>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</si>
  <si>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</si>
  <si>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</si>
  <si>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</si>
  <si>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</si>
  <si>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</si>
  <si>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</si>
  <si>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</si>
  <si>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</si>
  <si>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</si>
  <si>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Trusovický potok, Bělkovice-Lašťany - oprava příčných objektů, nánosy</t>
  </si>
  <si>
    <t>KSO:</t>
  </si>
  <si>
    <t>CC-CZ:</t>
  </si>
  <si>
    <t>Místo:</t>
  </si>
  <si>
    <t>k.ú. Bělkovice, Lašťany</t>
  </si>
  <si>
    <t>Datum:</t>
  </si>
  <si>
    <t>20. 7. 2022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</si>
  <si>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</si>
  <si>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</si>
  <si>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</si>
  <si>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</si>
  <si>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</si>
  <si>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</si>
  <si>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</si>
  <si>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</si>
  <si>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</si>
  <si>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</si>
  <si>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</si>
  <si>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</si>
  <si>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</si>
  <si>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</si>
  <si>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</si>
  <si>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</si>
  <si>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</si>
  <si>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</si>
  <si>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</si>
  <si>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</si>
  <si>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</si>
  <si>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</si>
  <si>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</si>
  <si>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</si>
  <si>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</si>
  <si>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</si>
  <si>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</si>
  <si>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</si>
  <si>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</si>
  <si>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</si>
  <si>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</si>
  <si>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</si>
  <si>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</si>
  <si>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</si>
  <si>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</si>
  <si>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</si>
  <si>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</si>
  <si>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</si>
  <si>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</si>
  <si>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</si>
  <si>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</si>
  <si>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</si>
  <si>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</si>
  <si>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</si>
  <si>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</si>
  <si>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</si>
  <si>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</si>
  <si>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</si>
  <si>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</si>
  <si>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</si>
  <si>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</si>
  <si>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</si>
  <si>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</si>
  <si>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</si>
  <si>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</si>
  <si>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</si>
  <si>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</si>
  <si>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</si>
  <si>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</si>
  <si>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</si>
  <si>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Stupeň č. 1</t>
  </si>
  <si>
    <t>STA</t>
  </si>
  <si>
    <t>1</t>
  </si>
  <si>
    <t>{c7b51470-f570-4c0a-af9a-0f2fc847a64a}</t>
  </si>
  <si>
    <t>2</t>
  </si>
  <si>
    <t>SO 02</t>
  </si>
  <si>
    <t>Stupeň č. 2</t>
  </si>
  <si>
    <t>{43e02ea9-a9c8-4e88-a9d2-5a3a782a48f9}</t>
  </si>
  <si>
    <t>SO 03</t>
  </si>
  <si>
    <t>Stupeň č. 3</t>
  </si>
  <si>
    <t>{9e487248-fbf5-478a-a134-d83f6c78a128}</t>
  </si>
  <si>
    <t>SO 04</t>
  </si>
  <si>
    <t>Stupeň č. 4</t>
  </si>
  <si>
    <t>{6d779d50-e897-4b2d-826f-87d8d4afeb48}</t>
  </si>
  <si>
    <t>SO 05</t>
  </si>
  <si>
    <t>Stupeň č. 5</t>
  </si>
  <si>
    <t>{e72f5024-eed2-4659-9494-91a52534ec90}</t>
  </si>
  <si>
    <t>SO 06</t>
  </si>
  <si>
    <t>Stupeň č. 6</t>
  </si>
  <si>
    <t>{01df81dd-bb86-4860-890b-d1af01f98e7a}</t>
  </si>
  <si>
    <t>SO 07</t>
  </si>
  <si>
    <t>Stupeň č. 7</t>
  </si>
  <si>
    <t>{fc76033f-2ffc-43dd-841a-ab39ce9d7819}</t>
  </si>
  <si>
    <t>SO 08</t>
  </si>
  <si>
    <t>Stupeň č. 8</t>
  </si>
  <si>
    <t>{b1f2a766-d84a-41a1-8fe2-cd83b97f9bea}</t>
  </si>
  <si>
    <t>SO 09</t>
  </si>
  <si>
    <t>Balvanitý skluz č. 1</t>
  </si>
  <si>
    <t>{c0d851eb-706a-464e-8e4e-4ff6cb2dab0b}</t>
  </si>
  <si>
    <t>SO 10</t>
  </si>
  <si>
    <t>Balvanitý skluz č. 2</t>
  </si>
  <si>
    <t>{818b8638-4941-430a-b0ef-c851e154cee3}</t>
  </si>
  <si>
    <t>SO 11</t>
  </si>
  <si>
    <t>Stupeň č. 9</t>
  </si>
  <si>
    <t>{7d52b42f-6a63-48ac-90df-a7fbafdc59e1}</t>
  </si>
  <si>
    <t>SO 12</t>
  </si>
  <si>
    <t>Stupeň č. 10</t>
  </si>
  <si>
    <t>{6c1539fc-b9bb-49c4-ac2b-a96f13642d4b}</t>
  </si>
  <si>
    <t>SO 13</t>
  </si>
  <si>
    <t>Balvanitý skluz č. 3</t>
  </si>
  <si>
    <t>{0baa2dd7-89d8-4eb4-9251-321a228be1f9}</t>
  </si>
  <si>
    <t>SO 14</t>
  </si>
  <si>
    <t>Balvanitý skluz č. 4</t>
  </si>
  <si>
    <t>{855b3f21-a71b-4c71-9031-304ddce09c94}</t>
  </si>
  <si>
    <t>SO 15</t>
  </si>
  <si>
    <t>Balvanitý skluz č. 5</t>
  </si>
  <si>
    <t>{e2b3cdbe-e79d-4df7-a7d0-fccf1737c8ad}</t>
  </si>
  <si>
    <t>SO 16</t>
  </si>
  <si>
    <t>Balvanitý skluz č. 6</t>
  </si>
  <si>
    <t>{2dfa4bf4-c5af-4c99-b9e7-50470866721a}</t>
  </si>
  <si>
    <t>SO 17</t>
  </si>
  <si>
    <t>Sanace výtrží v ř. km 10,388 - 10,410</t>
  </si>
  <si>
    <t>{757b8e9f-dc68-40d2-8f9a-85af929d779c}</t>
  </si>
  <si>
    <t>SO 18</t>
  </si>
  <si>
    <t>Nánosy v ř. km 10,410 - 10,470</t>
  </si>
  <si>
    <t>{b8261fd5-e452-461f-89a9-052af2b5a334}</t>
  </si>
  <si>
    <t>VRN</t>
  </si>
  <si>
    <t>Bělkovice-Lašťany</t>
  </si>
  <si>
    <t>{d77e0eb1-9817-49a0-8a0d-da6e76661220}</t>
  </si>
  <si>
    <t>KRYCÍ LIST SOUPISU PRACÍ</t>
  </si>
  <si>
    <t>Objekt:</t>
  </si>
  <si>
    <t>SO 01 - Stupeň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</si>
  <si>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</si>
  <si>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</si>
  <si>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</si>
  <si>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</si>
  <si>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</si>
  <si>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</si>
  <si>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</si>
  <si>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</si>
  <si>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</si>
  <si>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</si>
  <si>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</si>
  <si>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</si>
  <si>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</si>
  <si>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</si>
  <si>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</si>
  <si>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</si>
  <si>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</si>
  <si>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</si>
  <si>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</si>
  <si>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</si>
  <si>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</si>
  <si>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</si>
  <si>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</si>
  <si>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</si>
  <si>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</si>
  <si>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</si>
  <si>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</si>
  <si>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</si>
  <si>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</si>
  <si>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</si>
  <si>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</si>
  <si>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</si>
  <si>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 xml:space="preserve">Spálení proutí, klestu z prořezávek a odstraněných křovin  pro jakoukoliv dřevinu</t>
  </si>
  <si>
    <t>m2</t>
  </si>
  <si>
    <t>4</t>
  </si>
  <si>
    <t>663816347</t>
  </si>
  <si>
    <t>111251201</t>
  </si>
  <si>
    <t>Odstranění křovin a stromů s odstraněním kořenů strojně průměru kmene do 100 mm v rovině nebo ve svahu sklonu terénu přes 1:5, při celkové ploše do 100 m2</t>
  </si>
  <si>
    <t>1267870885</t>
  </si>
  <si>
    <t>3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</si>
  <si>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</si>
  <si>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</si>
  <si>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</si>
  <si>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-1011764572</t>
  </si>
  <si>
    <t>VV</t>
  </si>
  <si>
    <t>(7,9+6)/2*6,2*0,4</t>
  </si>
  <si>
    <t>114203202</t>
  </si>
  <si>
    <t>Očištění lomového kamene nebo betonových tvárnic získaných při rozebrání dlažeb, záhozů, rovnanin a soustřeďovacích staveb od malty</t>
  </si>
  <si>
    <t>-1405119443</t>
  </si>
  <si>
    <t>17,236+0,6</t>
  </si>
  <si>
    <t>5</t>
  </si>
  <si>
    <t>115001105</t>
  </si>
  <si>
    <t>Převedení vody potrubím průměru DN přes 300 do 600</t>
  </si>
  <si>
    <t>m</t>
  </si>
  <si>
    <t>322906243</t>
  </si>
  <si>
    <t>P</t>
  </si>
  <si>
    <t>Poznámka k položce:_x000d_
vč. těsnení spojů a konstrukce pro podepření potrubí</t>
  </si>
  <si>
    <t>6</t>
  </si>
  <si>
    <t>115101201</t>
  </si>
  <si>
    <t>Čerpání vody na dopravní výšku do 10 m s uvažovaným průměrným přítokem do 500 l/min</t>
  </si>
  <si>
    <t>hod</t>
  </si>
  <si>
    <t>-892406048</t>
  </si>
  <si>
    <t>7</t>
  </si>
  <si>
    <t>115101301</t>
  </si>
  <si>
    <t>Pohotovost záložní čerpací soupravy pro dopravní výšku do 10 m s uvažovaným průměrným přítokem do 500 l/min</t>
  </si>
  <si>
    <t>den</t>
  </si>
  <si>
    <t>-1631118967</t>
  </si>
  <si>
    <t>8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</si>
  <si>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</si>
  <si>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</si>
  <si>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1874596087</t>
  </si>
  <si>
    <t>(7,9+6)/2*6,2*0,3/2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</si>
  <si>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</si>
  <si>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</si>
  <si>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</si>
  <si>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1189368239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</si>
  <si>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</si>
  <si>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</si>
  <si>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</si>
  <si>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-1968811820</t>
  </si>
  <si>
    <t>6,464*5</t>
  </si>
  <si>
    <t>11</t>
  </si>
  <si>
    <t>167151101</t>
  </si>
  <si>
    <t>Nakládání, skládání a překládání neulehlého výkopku nebo sypaniny strojně nakládání, množství do 100 m3, z horniny třídy těžitelnosti I, skupiny 1 až 3</t>
  </si>
  <si>
    <t>1180474330</t>
  </si>
  <si>
    <t>12</t>
  </si>
  <si>
    <t>171153101R</t>
  </si>
  <si>
    <t>Zemní hrázky pro převádění vody potrubím z hutněné zeminy, popř. pytlů s pískem apod. - zřízení a odstranění</t>
  </si>
  <si>
    <t>598070864</t>
  </si>
  <si>
    <t>Poznámka k položce:_x000d_
cca 1 m3/bm</t>
  </si>
  <si>
    <t>8+8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</si>
  <si>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</si>
  <si>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</si>
  <si>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</si>
  <si>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</si>
  <si>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1991081738</t>
  </si>
  <si>
    <t>6,464*1,8</t>
  </si>
  <si>
    <t>Svislé a kompletní konstrukce</t>
  </si>
  <si>
    <t>14</t>
  </si>
  <si>
    <t>321212745</t>
  </si>
  <si>
    <t xml:space="preserve">Oprava zdiva nadzákladového z lomového kamene vodních staveb 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</si>
  <si>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>773568239</t>
  </si>
  <si>
    <t>2*0,3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</si>
  <si>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</si>
  <si>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</si>
  <si>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-603789113</t>
  </si>
  <si>
    <t>1,5*0,5</t>
  </si>
  <si>
    <t>16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</si>
  <si>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</si>
  <si>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</si>
  <si>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-1749674352</t>
  </si>
  <si>
    <t>Vodorovné konstrukce</t>
  </si>
  <si>
    <t>17</t>
  </si>
  <si>
    <t>457312812</t>
  </si>
  <si>
    <t>Těsnicí nebo opevňovací vrstva z prostého betonu pro prostředí s mrazovými cykly tř. C 25/30, tl. vrstvy 150 mm</t>
  </si>
  <si>
    <t>-772314603</t>
  </si>
  <si>
    <t>18</t>
  </si>
  <si>
    <t>461310313</t>
  </si>
  <si>
    <t xml:space="preserve">Patka z betonu prostého do rýhy nebo do bednění  s provedením dilatačních spár v osové vzdálenosti 2 m a jejich zalitím živičnou zálivkou z betonu pro prostředí s mrazovými cykly tř. C 30/37</t>
  </si>
  <si>
    <t>-1812539269</t>
  </si>
  <si>
    <t>1,5*0,5*0,5</t>
  </si>
  <si>
    <t>19</t>
  </si>
  <si>
    <t>462511370</t>
  </si>
  <si>
    <t xml:space="preserve">Zához z lomového kamene neupraveného záhozového  bez proštěrkování z terénu, hmotnosti jednotlivých kamenů přes 200 do 500 kg</t>
  </si>
  <si>
    <t>-53135823</t>
  </si>
  <si>
    <t>solitery ve vývaru</t>
  </si>
  <si>
    <t>3*0,5</t>
  </si>
  <si>
    <t>doplnění 20 % záhozu v podjezí</t>
  </si>
  <si>
    <t>2,5*5,3*0,5*0,2</t>
  </si>
  <si>
    <t>Součet</t>
  </si>
  <si>
    <t>20</t>
  </si>
  <si>
    <t>465513227</t>
  </si>
  <si>
    <t xml:space="preserve">Dlažba z lomového kamene lomařsky upraveného  na cementovou maltu, s vyspárováním cementovou maltou, tl. kamene 250 mm</t>
  </si>
  <si>
    <t>622460348</t>
  </si>
  <si>
    <t>(7,9+6)/2*6,2</t>
  </si>
  <si>
    <t>Úpravy povrchů, podlahy a osazování výplní</t>
  </si>
  <si>
    <t>628635552</t>
  </si>
  <si>
    <t xml:space="preserve">Vyplnění spár dosavadních konstrukcí zdiva  cementovou maltou s vyčištěním spár hloubky přes 70 do 120 mm, zdiva z lomového kamene s vyspárováním</t>
  </si>
  <si>
    <t>-608761169</t>
  </si>
  <si>
    <t>povodní líc přelivné plochy 30%</t>
  </si>
  <si>
    <t>6,3*1,2*0,3</t>
  </si>
  <si>
    <t>22</t>
  </si>
  <si>
    <t>636195212</t>
  </si>
  <si>
    <t xml:space="preserve">Vyplnění spár dosavadních dlažeb  cementovou maltou s vyčištěním spár na hloubky do 70 mm dlažby z lomového kamene s vyspárováním</t>
  </si>
  <si>
    <t>2085510991</t>
  </si>
  <si>
    <t>20% LB i PB</t>
  </si>
  <si>
    <t>(7,1+1,5+7)*2,6*0,2</t>
  </si>
  <si>
    <t>Ostatní konstrukce a práce, bourání</t>
  </si>
  <si>
    <t>23</t>
  </si>
  <si>
    <t>938903111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</si>
  <si>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</si>
  <si>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239195500</t>
  </si>
  <si>
    <t>24</t>
  </si>
  <si>
    <t>938903211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</si>
  <si>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</si>
  <si>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-512290748</t>
  </si>
  <si>
    <t>25</t>
  </si>
  <si>
    <t>962022491</t>
  </si>
  <si>
    <t>Bourání zdiva nadzákladového kamenného na maltu cementovou, objemu přes 1 m3</t>
  </si>
  <si>
    <t>-954187810</t>
  </si>
  <si>
    <t>Poznámka k položce:_x000d_
vč. odstranění keře i s kořeny</t>
  </si>
  <si>
    <t>26</t>
  </si>
  <si>
    <t>985131111</t>
  </si>
  <si>
    <t>Očištění ploch stěn, rubu kleneb a podlah tlakovou vodou</t>
  </si>
  <si>
    <t>-1483860649</t>
  </si>
  <si>
    <t>Poznámka k položce:_x000d_
očištění od vegetace a od zbytků spárovací hmoty</t>
  </si>
  <si>
    <t>povodní líc přelivné plochy</t>
  </si>
  <si>
    <t>6,3*1,2</t>
  </si>
  <si>
    <t>břehové dlažby</t>
  </si>
  <si>
    <t>(7,1+1,5+7)*2,6</t>
  </si>
  <si>
    <t>vyčištění vysekaných spár přelivné plochy</t>
  </si>
  <si>
    <t>vyčištění vysekaných spár dlažeb</t>
  </si>
  <si>
    <t>997</t>
  </si>
  <si>
    <t>Přesun sutě</t>
  </si>
  <si>
    <t>27</t>
  </si>
  <si>
    <t>997013601</t>
  </si>
  <si>
    <t>Poplatek za uložení stavebního odpadu na skládce (skládkovné) z prostého betonu zatříděného do Katalogu odpadů pod kódem 17 01 01</t>
  </si>
  <si>
    <t>-1781430507</t>
  </si>
  <si>
    <t>28</t>
  </si>
  <si>
    <t>997321511</t>
  </si>
  <si>
    <t xml:space="preserve">Vodorovná doprava suti a vybouraných hmot  bez naložení, s vyložením a hrubým urovnáním po suchu, na vzdálenost do 1 km</t>
  </si>
  <si>
    <t>636248906</t>
  </si>
  <si>
    <t>29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</si>
  <si>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</si>
  <si>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</si>
  <si>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1145342873</t>
  </si>
  <si>
    <t>1,698*14</t>
  </si>
  <si>
    <t>998</t>
  </si>
  <si>
    <t>Přesun hmot</t>
  </si>
  <si>
    <t>30</t>
  </si>
  <si>
    <t>998323011</t>
  </si>
  <si>
    <t>Přesun hmot pro jezy a stupně dopravní vzdálenost do 500 m</t>
  </si>
  <si>
    <t>1229254128</t>
  </si>
  <si>
    <t>SO 02 - Stupeň č. 2</t>
  </si>
  <si>
    <t>1503520235</t>
  </si>
  <si>
    <t>567115248</t>
  </si>
  <si>
    <t>112101101</t>
  </si>
  <si>
    <t>Odstranění stromů s odřezáním kmene a s odvětvením listnatých, průměru kmene přes 100 do 300 mm</t>
  </si>
  <si>
    <t>kus</t>
  </si>
  <si>
    <t>-1045770554</t>
  </si>
  <si>
    <t>112111111</t>
  </si>
  <si>
    <t xml:space="preserve">Spálení větví stromů  všech druhů stromů o průměru kmene přes 0,10 m na hromadách</t>
  </si>
  <si>
    <t>-530902147</t>
  </si>
  <si>
    <t>1455745869</t>
  </si>
  <si>
    <t>(7,8+6,6)/2*5,7*0,4</t>
  </si>
  <si>
    <t>-300287694</t>
  </si>
  <si>
    <t>16,416+0,6</t>
  </si>
  <si>
    <t>-1275274852</t>
  </si>
  <si>
    <t>Poznámka k položce:_x000d_
vč. utěsnění spojů a konstrukce pro podepření potrubí</t>
  </si>
  <si>
    <t>973979885</t>
  </si>
  <si>
    <t>740380620</t>
  </si>
  <si>
    <t>1695314014</t>
  </si>
  <si>
    <t>LB v nadjezí</t>
  </si>
  <si>
    <t>2,5*2,2*0,5</t>
  </si>
  <si>
    <t>vývar</t>
  </si>
  <si>
    <t>(7,8+6,6)/2*5,7*0,3/2</t>
  </si>
  <si>
    <t>-1858968296</t>
  </si>
  <si>
    <t>-158262140</t>
  </si>
  <si>
    <t>8,906*5</t>
  </si>
  <si>
    <t>9339807</t>
  </si>
  <si>
    <t>-867138894</t>
  </si>
  <si>
    <t>9+8</t>
  </si>
  <si>
    <t>-608775278</t>
  </si>
  <si>
    <t>8,906*1,8</t>
  </si>
  <si>
    <t>-2142646125</t>
  </si>
  <si>
    <t>321213345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</si>
  <si>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</si>
  <si>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-718733253</t>
  </si>
  <si>
    <t>závěrečný práh vývaru</t>
  </si>
  <si>
    <t>2,5*0,5*0,3 + 0,4*0,3*0,3</t>
  </si>
  <si>
    <t>R10</t>
  </si>
  <si>
    <t>Vyvrtání otvoru hl. 100 mm pro bet. trn D10 mm, osazení trnu dl. 150 mm vč. materiálu, zalití cem. maltou</t>
  </si>
  <si>
    <t>ks</t>
  </si>
  <si>
    <t>-130334375</t>
  </si>
  <si>
    <t>1349965300</t>
  </si>
  <si>
    <t>(7,8+6,6)/2*5,7</t>
  </si>
  <si>
    <t>-1168293977</t>
  </si>
  <si>
    <t>doplnění 30% záhozu v podjezí</t>
  </si>
  <si>
    <t>4*6,5*0,5*0,3</t>
  </si>
  <si>
    <t>-1100858384</t>
  </si>
  <si>
    <t>527392794</t>
  </si>
  <si>
    <t>6*1,21*0,3</t>
  </si>
  <si>
    <t>1615222850</t>
  </si>
  <si>
    <t>v nadjezí 100%</t>
  </si>
  <si>
    <t>2*2,5*2,5</t>
  </si>
  <si>
    <t>v podjezí 50%</t>
  </si>
  <si>
    <t>(6,3+6,5)*3,2*0,5</t>
  </si>
  <si>
    <t>-2012139462</t>
  </si>
  <si>
    <t>1023094369</t>
  </si>
  <si>
    <t>-1317492823</t>
  </si>
  <si>
    <t>LB zavazovací křídlo</t>
  </si>
  <si>
    <t>-1297925417</t>
  </si>
  <si>
    <t>6*1,21</t>
  </si>
  <si>
    <t>(6,3+6,5)*3,2+2*2,5*2,5</t>
  </si>
  <si>
    <t>vysekané spáry přelivné plochy</t>
  </si>
  <si>
    <t>vysekané spáry dlažeb</t>
  </si>
  <si>
    <t>(6,3+6,5)*3,2*0,5+2*2,5*2,5</t>
  </si>
  <si>
    <t>1552863050</t>
  </si>
  <si>
    <t>1757177449</t>
  </si>
  <si>
    <t>532910014</t>
  </si>
  <si>
    <t>2,144*14</t>
  </si>
  <si>
    <t>31</t>
  </si>
  <si>
    <t>499235040</t>
  </si>
  <si>
    <t>SO 03 - Stupeň č. 3</t>
  </si>
  <si>
    <t>-1590971726</t>
  </si>
  <si>
    <t>1963430431</t>
  </si>
  <si>
    <t>-1004327197</t>
  </si>
  <si>
    <t>112101103</t>
  </si>
  <si>
    <t>Odstranění stromů s odřezáním kmene a s odvětvením listnatých, průměru kmene přes 500 do 700 mm</t>
  </si>
  <si>
    <t>-1625292195</t>
  </si>
  <si>
    <t>Poznámka k položce:_x000d_
kmeny stromů se zkrácenými větvemi mohou být použity pro stabilizaci nánosů v ř. km 10,410 - 10,470</t>
  </si>
  <si>
    <t>2049888408</t>
  </si>
  <si>
    <t>-1416908081</t>
  </si>
  <si>
    <t>dno v podjezí</t>
  </si>
  <si>
    <t>(9,5+6,9)/2*5,6*0,4+(6,9+6,6)*2,8*0,4</t>
  </si>
  <si>
    <t>PB v podjezí</t>
  </si>
  <si>
    <t>3*1*0,4 + 3,4*1,5*0,4</t>
  </si>
  <si>
    <t>1996386886</t>
  </si>
  <si>
    <t>1446224751</t>
  </si>
  <si>
    <t>-498165586</t>
  </si>
  <si>
    <t>1540923603</t>
  </si>
  <si>
    <t>11430157</t>
  </si>
  <si>
    <t>4*2,5*2,5/2*0,2</t>
  </si>
  <si>
    <t>132251101</t>
  </si>
  <si>
    <t>Hloubení nezapažených rýh šířky do 800 mm strojně s urovnáním dna do předepsaného profilu a spádu v hornině třídy těžitelnosti I skupiny 3 do 20 m3</t>
  </si>
  <si>
    <t>-96890397</t>
  </si>
  <si>
    <t>2*10*0,5</t>
  </si>
  <si>
    <t>883117848</t>
  </si>
  <si>
    <t>2,5+10</t>
  </si>
  <si>
    <t>-1706033682</t>
  </si>
  <si>
    <t>12,5*5</t>
  </si>
  <si>
    <t>-1530953125</t>
  </si>
  <si>
    <t>1497739030</t>
  </si>
  <si>
    <t>9+9</t>
  </si>
  <si>
    <t>712481335</t>
  </si>
  <si>
    <t>12,5*1,8</t>
  </si>
  <si>
    <t>182151111</t>
  </si>
  <si>
    <t>Svahování trvalých svahů do projektovaných profilů strojně s potřebným přemístěním výkopku při svahování v zářezech v hornině třídy těžitelnosti I, skupiny 1 až 3</t>
  </si>
  <si>
    <t>574749887</t>
  </si>
  <si>
    <t>2*10*1,8</t>
  </si>
  <si>
    <t>1666621981</t>
  </si>
  <si>
    <t>2. závěrečný práh</t>
  </si>
  <si>
    <t>2*0,3*0,25</t>
  </si>
  <si>
    <t>patky PB břehového opevnění ve vývaru</t>
  </si>
  <si>
    <t>3*0,4*0,35</t>
  </si>
  <si>
    <t>100057228</t>
  </si>
  <si>
    <t>-1739443965</t>
  </si>
  <si>
    <t>(9,5+6,9)/2*5,6+(6,6+6,9)/2*2,8</t>
  </si>
  <si>
    <t>3,4*1,5 + 3*1</t>
  </si>
  <si>
    <t>457319930</t>
  </si>
  <si>
    <t>Těsnicí nebo opevňovací vrstva z prostého betonu pro prostředí s mrazovými cykly Příplatek k cenám za každých dalších i započatých 20 mm tl. betonu mrazuvzdorného tř. C 25/30</t>
  </si>
  <si>
    <t>870151818</t>
  </si>
  <si>
    <t>Poznámka k položce:_x000d_
vyplnění výtrže v opevnění PB ve vývaru</t>
  </si>
  <si>
    <t>3*1*13</t>
  </si>
  <si>
    <t>-660572745</t>
  </si>
  <si>
    <t xml:space="preserve">solitery ve vývaru </t>
  </si>
  <si>
    <t>patka břehového opevnění v podjezí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</si>
  <si>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</si>
  <si>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</si>
  <si>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37697196</t>
  </si>
  <si>
    <t>2*10*0,4</t>
  </si>
  <si>
    <t>463212111</t>
  </si>
  <si>
    <t xml:space="preserve">Rovnanina z lomového kamene upraveného, tříděného  jakékoliv tloušťky rovnaniny s vyklínováním spár a dutin úlomky kamene</t>
  </si>
  <si>
    <t>-912671462</t>
  </si>
  <si>
    <t>sanace výtrží v podjezí</t>
  </si>
  <si>
    <t>(2*10-1,5)*0,7</t>
  </si>
  <si>
    <t>schody na LB</t>
  </si>
  <si>
    <t>1,5*2,3*0,4</t>
  </si>
  <si>
    <t>463212191</t>
  </si>
  <si>
    <t xml:space="preserve">Rovnanina z lomového kamene upraveného, tříděného  Příplatek k cenám za vypracování líce</t>
  </si>
  <si>
    <t>-1405407452</t>
  </si>
  <si>
    <t>(2*10-1,5)*1,8+1,5*(2+1,7)</t>
  </si>
  <si>
    <t>390889092</t>
  </si>
  <si>
    <t>(9,5+6,9)/2*5,6+(6,9+6,6)/2*2,8</t>
  </si>
  <si>
    <t>3*1 + 3,4*1,5</t>
  </si>
  <si>
    <t>-1339015490</t>
  </si>
  <si>
    <t>povodní str. přelivná plocha+zavazovací křídla 80%</t>
  </si>
  <si>
    <t>(6,9*1,1+(1,35+2)*(1,1+2)/2+1,45*2/2+1,1*2/2)*0,8</t>
  </si>
  <si>
    <t>horní plocha LB zavazovacího křídla 80%</t>
  </si>
  <si>
    <t>(2,33*(1+0,8)/2 + 1,1*0,8)*0,8</t>
  </si>
  <si>
    <t>závěrečný práh 100%</t>
  </si>
  <si>
    <t>6,6*0,6-2*0,3</t>
  </si>
  <si>
    <t>-544165314</t>
  </si>
  <si>
    <t>dlažby v podjezí 70%</t>
  </si>
  <si>
    <t>(9,5+10)*2,3*0,7</t>
  </si>
  <si>
    <t>1881494751</t>
  </si>
  <si>
    <t>-958896403</t>
  </si>
  <si>
    <t>32</t>
  </si>
  <si>
    <t>889550646</t>
  </si>
  <si>
    <t>povodní str. přelivná plocha+zavazovací křídla + 80% po vysekání spár</t>
  </si>
  <si>
    <t>(6,9*1,1+(1,35+2)*(1,1+2)/2+1,45*2/2+1,1*2/2)*1,8</t>
  </si>
  <si>
    <t>horní plocha LB zavazovacího křídla + 80% po vysekání spár</t>
  </si>
  <si>
    <t>(2,33*(1+0,8)/2 + 1,1*0,8)*1,8</t>
  </si>
  <si>
    <t>břehové dlažby + 70% po vysekání spár</t>
  </si>
  <si>
    <t>((10+9,5)*2,3)*1,7</t>
  </si>
  <si>
    <t>závěrečný práh + 100% po vysekání spár - oprava zdiva</t>
  </si>
  <si>
    <t>6,6*0,6*2 - 2*0,3</t>
  </si>
  <si>
    <t>33</t>
  </si>
  <si>
    <t>1909761278</t>
  </si>
  <si>
    <t>34</t>
  </si>
  <si>
    <t>-635681020</t>
  </si>
  <si>
    <t>35</t>
  </si>
  <si>
    <t>1122543641</t>
  </si>
  <si>
    <t>0,979*14</t>
  </si>
  <si>
    <t>36</t>
  </si>
  <si>
    <t>-1814416573</t>
  </si>
  <si>
    <t>SO 04 - Stupeň č. 4</t>
  </si>
  <si>
    <t>2057661813</t>
  </si>
  <si>
    <t>-67939311</t>
  </si>
  <si>
    <t>-434715807</t>
  </si>
  <si>
    <t>-2090480714</t>
  </si>
  <si>
    <t>-1201672322</t>
  </si>
  <si>
    <t>(8,4+6,9)/2*5,4*0,4</t>
  </si>
  <si>
    <t>-1839291024</t>
  </si>
  <si>
    <t>272136119</t>
  </si>
  <si>
    <t>354810004</t>
  </si>
  <si>
    <t>544916277</t>
  </si>
  <si>
    <t>-1971596527</t>
  </si>
  <si>
    <t>(8,4+6,9)/2*5,4*0,1</t>
  </si>
  <si>
    <t>-652622350</t>
  </si>
  <si>
    <t>2,5*0,5</t>
  </si>
  <si>
    <t>-1497132131</t>
  </si>
  <si>
    <t>4,131+1,25</t>
  </si>
  <si>
    <t>-359407328</t>
  </si>
  <si>
    <t>5,381*5</t>
  </si>
  <si>
    <t>346888329</t>
  </si>
  <si>
    <t>127128282</t>
  </si>
  <si>
    <t>8+9</t>
  </si>
  <si>
    <t>-1691808377</t>
  </si>
  <si>
    <t>5,381*1,8</t>
  </si>
  <si>
    <t>1689423978</t>
  </si>
  <si>
    <t>2,5*2,52</t>
  </si>
  <si>
    <t>-503843203</t>
  </si>
  <si>
    <t>PB dlažba</t>
  </si>
  <si>
    <t>1,5</t>
  </si>
  <si>
    <t>dno vývaru</t>
  </si>
  <si>
    <t>(8,4+6,9)/2*5,4</t>
  </si>
  <si>
    <t>-1362629697</t>
  </si>
  <si>
    <t>doplnění 50% dnového záhozu v podjezí</t>
  </si>
  <si>
    <t>6,7*3*0,5*0,5</t>
  </si>
  <si>
    <t>PB výtrž v podjezí</t>
  </si>
  <si>
    <t>-896105883</t>
  </si>
  <si>
    <t>2,5*0,4</t>
  </si>
  <si>
    <t>-1916568043</t>
  </si>
  <si>
    <t>2,5*0,9</t>
  </si>
  <si>
    <t>-1552178007</t>
  </si>
  <si>
    <t>2,52*2,5</t>
  </si>
  <si>
    <t>-1051375561</t>
  </si>
  <si>
    <t>84043325</t>
  </si>
  <si>
    <t>6*1,04*0,2</t>
  </si>
  <si>
    <t>1096200379</t>
  </si>
  <si>
    <t>(6,6+6,4)*2,3*0,5</t>
  </si>
  <si>
    <t>1932116771</t>
  </si>
  <si>
    <t>1795599206</t>
  </si>
  <si>
    <t>1805970787</t>
  </si>
  <si>
    <t>povodní strana přelivné plochy + 20% po vysekání</t>
  </si>
  <si>
    <t>(6*1,04)*1,2</t>
  </si>
  <si>
    <t>břehové dlažby + 50% po vysekání</t>
  </si>
  <si>
    <t>((6,6+6,4)*2,3)*1,5</t>
  </si>
  <si>
    <t>1330383108</t>
  </si>
  <si>
    <t>-1893213263</t>
  </si>
  <si>
    <t>1642013370</t>
  </si>
  <si>
    <t>0,298*14</t>
  </si>
  <si>
    <t>1059722710</t>
  </si>
  <si>
    <t>SO 05 - Stupeň č. 5</t>
  </si>
  <si>
    <t>-1521364235</t>
  </si>
  <si>
    <t>-1406183077</t>
  </si>
  <si>
    <t>319366962</t>
  </si>
  <si>
    <t>5,5*4*0,4</t>
  </si>
  <si>
    <t>-820723878</t>
  </si>
  <si>
    <t>-1097275452</t>
  </si>
  <si>
    <t>-510720153</t>
  </si>
  <si>
    <t>-341848849</t>
  </si>
  <si>
    <t>-1413096870</t>
  </si>
  <si>
    <t>(4,7+4,5)*(0,15+0,4)/2*(5,5+6,2)/2</t>
  </si>
  <si>
    <t>-1299102410</t>
  </si>
  <si>
    <t>1806832932</t>
  </si>
  <si>
    <t>14,801*5</t>
  </si>
  <si>
    <t>-1628408070</t>
  </si>
  <si>
    <t>-754530892</t>
  </si>
  <si>
    <t>8,5+8,5</t>
  </si>
  <si>
    <t>-94511667</t>
  </si>
  <si>
    <t>14,801*1,8</t>
  </si>
  <si>
    <t>176923874</t>
  </si>
  <si>
    <t>6,2*0,7*0,6</t>
  </si>
  <si>
    <t>-989767489</t>
  </si>
  <si>
    <t>1591436700</t>
  </si>
  <si>
    <t xml:space="preserve">břehy </t>
  </si>
  <si>
    <t>(4,4+4,9)*1</t>
  </si>
  <si>
    <t>5,5*4</t>
  </si>
  <si>
    <t>213814373</t>
  </si>
  <si>
    <t>-1578767247</t>
  </si>
  <si>
    <t>879523630</t>
  </si>
  <si>
    <t>povodní strana přelivné plochy 100%</t>
  </si>
  <si>
    <t>6,4*1,2</t>
  </si>
  <si>
    <t>-261917654</t>
  </si>
  <si>
    <t>PB i LB v podjezí 10%</t>
  </si>
  <si>
    <t>(4,4+4,9)*3,4*0,1</t>
  </si>
  <si>
    <t>1592697076</t>
  </si>
  <si>
    <t>482465809</t>
  </si>
  <si>
    <t>-325629893</t>
  </si>
  <si>
    <t>břehové dlažby + 10% po vysekání spár</t>
  </si>
  <si>
    <t>(4,4+4,9)*3,4*1,1</t>
  </si>
  <si>
    <t>povodní strana přelivné plochy + 100% po vysekání spár</t>
  </si>
  <si>
    <t>6,4*1,2*2</t>
  </si>
  <si>
    <t>-1980025045</t>
  </si>
  <si>
    <t>1465519554</t>
  </si>
  <si>
    <t>772572535</t>
  </si>
  <si>
    <t>0,234*14</t>
  </si>
  <si>
    <t>1487719630</t>
  </si>
  <si>
    <t>SO 06 - Stupeň č. 6</t>
  </si>
  <si>
    <t>-1988311637</t>
  </si>
  <si>
    <t>460556183</t>
  </si>
  <si>
    <t>191715086</t>
  </si>
  <si>
    <t>(7,9+6)/2*5,3*0,4</t>
  </si>
  <si>
    <t>1833851812</t>
  </si>
  <si>
    <t>14,734+0,6</t>
  </si>
  <si>
    <t>-499376908</t>
  </si>
  <si>
    <t>-1011536476</t>
  </si>
  <si>
    <t>1493643264</t>
  </si>
  <si>
    <t>-493284515</t>
  </si>
  <si>
    <t>(7,9+6)/2*5,3*0,2</t>
  </si>
  <si>
    <t>2123779733</t>
  </si>
  <si>
    <t>556000037</t>
  </si>
  <si>
    <t>7,367*5</t>
  </si>
  <si>
    <t>-648271159</t>
  </si>
  <si>
    <t>-1730514113</t>
  </si>
  <si>
    <t>-1262639096</t>
  </si>
  <si>
    <t>7,367*1,8</t>
  </si>
  <si>
    <t>3484R</t>
  </si>
  <si>
    <t>Demontáž a zpětná montáž drátěného oplocení vč. 2 sloupků osazených do bet. patek</t>
  </si>
  <si>
    <t>331696820</t>
  </si>
  <si>
    <t>871R</t>
  </si>
  <si>
    <t>Demontáž a zpětná montáž zařízení pro odběr vody vč. D+M případných nutných armatur a připojovacího materiálu</t>
  </si>
  <si>
    <t>kpl</t>
  </si>
  <si>
    <t>427179653</t>
  </si>
  <si>
    <t>-388324469</t>
  </si>
  <si>
    <t>PB zavazovací křídlo</t>
  </si>
  <si>
    <t>1606869788</t>
  </si>
  <si>
    <t>PB patka opevnění vývaru</t>
  </si>
  <si>
    <t>2,7*0,4*0,4</t>
  </si>
  <si>
    <t>-495370358</t>
  </si>
  <si>
    <t>(7,9+6)/2*5,3</t>
  </si>
  <si>
    <t>537326725</t>
  </si>
  <si>
    <t>465511227</t>
  </si>
  <si>
    <t xml:space="preserve">Dlažba z lomového kamene lomařsky upraveného  na sucho s vyklínováním kamenem, s vyplněním spár těženým kamenivem, drnem nebo ornicí s osetím, tl. kamene 250 mm</t>
  </si>
  <si>
    <t>753035245</t>
  </si>
  <si>
    <t>-1823585114</t>
  </si>
  <si>
    <t>-1110418873</t>
  </si>
  <si>
    <t>povodní líc přelivné plochy 90%</t>
  </si>
  <si>
    <t>6,1*1,21*0,9</t>
  </si>
  <si>
    <t>PB zavazovací křídlo 90%</t>
  </si>
  <si>
    <t>(1,9*(1,21+1,99)/2+1,8*(1,99+0,8)/2)*0,9</t>
  </si>
  <si>
    <t>LB zavazovací křídlo 90%</t>
  </si>
  <si>
    <t>(1,7*(1,21+1,99)/2+2,5*(1,99+0,8)/2)*0,9</t>
  </si>
  <si>
    <t>-1604122115</t>
  </si>
  <si>
    <t>PB i LB dlažby v podjezí 20%</t>
  </si>
  <si>
    <t>(5,6+4,5+5,5+4,3)*2,4*0,2</t>
  </si>
  <si>
    <t>784761521</t>
  </si>
  <si>
    <t>-1159461809</t>
  </si>
  <si>
    <t>587657936</t>
  </si>
  <si>
    <t>-620275767</t>
  </si>
  <si>
    <t>povodní líc přelivné plochy + 90% po vysekání spár</t>
  </si>
  <si>
    <t>(6,1*1,21)*1,9</t>
  </si>
  <si>
    <t>PB zavazovací křídlo + 90% po vysekání spár</t>
  </si>
  <si>
    <t>(1,9*(1,21+1,99)/2+1,8*(1,99+0,8)/2)*1,9</t>
  </si>
  <si>
    <t>LB zavazovací křídlo + 90% po vysekání spár</t>
  </si>
  <si>
    <t>(1,7*(1,21+1,99)/2+2,5*(1,99+0,8)/2)*1,9</t>
  </si>
  <si>
    <t>břehové dlažby + 20% po vysekání spár</t>
  </si>
  <si>
    <t>(5,6+4,5+5,5+4,3)*2,4*1,2</t>
  </si>
  <si>
    <t>1864181241</t>
  </si>
  <si>
    <t>-1971773569</t>
  </si>
  <si>
    <t>-643340884</t>
  </si>
  <si>
    <t>2,068*14</t>
  </si>
  <si>
    <t>-1310087896</t>
  </si>
  <si>
    <t>SO 07 - Stupeň č. 7</t>
  </si>
  <si>
    <t>-1603993925</t>
  </si>
  <si>
    <t>112253843</t>
  </si>
  <si>
    <t>-1783645406</t>
  </si>
  <si>
    <t xml:space="preserve">břehové opevnění </t>
  </si>
  <si>
    <t>2*2,7*0,5*0,4+2,7*1*0,4</t>
  </si>
  <si>
    <t>(9,6+6,6)/2*5,3*0,4</t>
  </si>
  <si>
    <t>-686779770</t>
  </si>
  <si>
    <t>1422143092</t>
  </si>
  <si>
    <t>740443715</t>
  </si>
  <si>
    <t>-170900759</t>
  </si>
  <si>
    <t>2065498702</t>
  </si>
  <si>
    <t>(9,6+6,6)/2*5,3*0,2</t>
  </si>
  <si>
    <t>-1415589049</t>
  </si>
  <si>
    <t>(2+5)*0,5</t>
  </si>
  <si>
    <t>-255203876</t>
  </si>
  <si>
    <t>8,586+3,5</t>
  </si>
  <si>
    <t>-957324835</t>
  </si>
  <si>
    <t>12,086*5</t>
  </si>
  <si>
    <t>-1800130586</t>
  </si>
  <si>
    <t>189071141</t>
  </si>
  <si>
    <t>1116856950</t>
  </si>
  <si>
    <t>12,086*1,8</t>
  </si>
  <si>
    <t>1370386074</t>
  </si>
  <si>
    <t>(2+5)*1,8</t>
  </si>
  <si>
    <t>-697223770</t>
  </si>
  <si>
    <t>2*2,7*0,4*0,3</t>
  </si>
  <si>
    <t>-1452465629</t>
  </si>
  <si>
    <t>(9,6+6,6)/2*5,3</t>
  </si>
  <si>
    <t>2*2,7*0,5+2,7*1</t>
  </si>
  <si>
    <t>842825194</t>
  </si>
  <si>
    <t>patka rovnaniny v podjezí</t>
  </si>
  <si>
    <t>doplnění 75% dnového záhozu v podjezí</t>
  </si>
  <si>
    <t>3,3*6,6*0,5*0,75</t>
  </si>
  <si>
    <t>-473948698</t>
  </si>
  <si>
    <t>(2+5)*0,4</t>
  </si>
  <si>
    <t>-1749325014</t>
  </si>
  <si>
    <t>(2+5)*0,7</t>
  </si>
  <si>
    <t>-1691369374</t>
  </si>
  <si>
    <t>23514029</t>
  </si>
  <si>
    <t>842497465</t>
  </si>
  <si>
    <t>povodní líc přelivné plochy a zavazovacích křídel 80%</t>
  </si>
  <si>
    <t>(5,8*0,9+2*1,9*(0,9+1,87)/2+(1,6+1,9)*(1,87+0,7)/2)*0,8</t>
  </si>
  <si>
    <t>-1437788358</t>
  </si>
  <si>
    <t>PB i LB dlažby v podjezí 40%</t>
  </si>
  <si>
    <t>((10+5,5+4,2)*2-2*2,7*0,5-2,7)*0,4</t>
  </si>
  <si>
    <t>-171041285</t>
  </si>
  <si>
    <t>1168334973</t>
  </si>
  <si>
    <t>239664531</t>
  </si>
  <si>
    <t>povodní líc přelivné plocha vč. křídel + 80% po vysekání spár</t>
  </si>
  <si>
    <t>(5,8*0,9+2*1,9*(0,9+1,87)/2+(1,6+1,9)*(1,87+0,7)/2)*1,8</t>
  </si>
  <si>
    <t>břehové dlažby + 40% po vysekání spár</t>
  </si>
  <si>
    <t>((10+5,5+4,2)*2-2*2,7*0,5-2,7)*1,4</t>
  </si>
  <si>
    <t>-690211809</t>
  </si>
  <si>
    <t>1087454556</t>
  </si>
  <si>
    <t>-1472076833</t>
  </si>
  <si>
    <t>0,52*14</t>
  </si>
  <si>
    <t>-200172120</t>
  </si>
  <si>
    <t>SO 08 - Stupeň č. 8</t>
  </si>
  <si>
    <t>130061185</t>
  </si>
  <si>
    <t>-1107837118</t>
  </si>
  <si>
    <t>19336582</t>
  </si>
  <si>
    <t>opevnění břehů</t>
  </si>
  <si>
    <t>((5,6+5,4)*(0,5+1)/2)*0,4</t>
  </si>
  <si>
    <t>(8,7+6,9)/2*5,3*0,4</t>
  </si>
  <si>
    <t>-2080960722</t>
  </si>
  <si>
    <t>2074388975</t>
  </si>
  <si>
    <t>1650470574</t>
  </si>
  <si>
    <t>-729814721</t>
  </si>
  <si>
    <t>-755787062</t>
  </si>
  <si>
    <t>(8,7+6,9)*5,3*0,1</t>
  </si>
  <si>
    <t>1312196052</t>
  </si>
  <si>
    <t>(4+3)*0,5</t>
  </si>
  <si>
    <t>1127369978</t>
  </si>
  <si>
    <t>8,268+3,5</t>
  </si>
  <si>
    <t>-1510557649</t>
  </si>
  <si>
    <t>11,768*5</t>
  </si>
  <si>
    <t>70373518</t>
  </si>
  <si>
    <t>1906618258</t>
  </si>
  <si>
    <t>1057450441</t>
  </si>
  <si>
    <t>11,768*1,8</t>
  </si>
  <si>
    <t>322336234</t>
  </si>
  <si>
    <t>(4+3)*1,8</t>
  </si>
  <si>
    <t>-1483891031</t>
  </si>
  <si>
    <t>(5,6+5,4)*0,4*0,3</t>
  </si>
  <si>
    <t>194852544</t>
  </si>
  <si>
    <t>břehové opevnění</t>
  </si>
  <si>
    <t>(5,6+5,4)*(0,5+1)/2</t>
  </si>
  <si>
    <t>(8,7+6,9)/2*5,3</t>
  </si>
  <si>
    <t>936017611</t>
  </si>
  <si>
    <t>patky rovnaniny v podjezí</t>
  </si>
  <si>
    <t>-705110911</t>
  </si>
  <si>
    <t>(4+3)*0,4</t>
  </si>
  <si>
    <t>812086266</t>
  </si>
  <si>
    <t>(4+3)*0,7</t>
  </si>
  <si>
    <t>-647027792</t>
  </si>
  <si>
    <t>-1570280957</t>
  </si>
  <si>
    <t>-1663200152</t>
  </si>
  <si>
    <t>povodní strana přelivné plochy a zavazovacích křídel 50%</t>
  </si>
  <si>
    <t>(6,9*0,88+2*1,4*(0,88+1,87)/2+2*1*(1,58+0,45)/2)*0,5</t>
  </si>
  <si>
    <t>207058155</t>
  </si>
  <si>
    <t>LB i PB dlažby v podjezí 90%</t>
  </si>
  <si>
    <t>((5,6+5,4+2*0,7+3,3+3,5)*1,8-(5,6+5,4)*(0,5+1)/2)*0,9</t>
  </si>
  <si>
    <t>1130570025</t>
  </si>
  <si>
    <t>-201426841</t>
  </si>
  <si>
    <t>1793101519</t>
  </si>
  <si>
    <t>povodní líc přelivné plochy vč. křídel + 50% po vysekání spár</t>
  </si>
  <si>
    <t>(6,9*0,88+2*1,4*(0,88+1,87)/2+2*1*(1,58+0,45)/2)*1,5</t>
  </si>
  <si>
    <t>břehové dlažby + 90% po vysekání spár</t>
  </si>
  <si>
    <t>((5,6+5,4+2*0,7+3,3+3,5)*1,8-(5,6+5,4)*(0,5+1)/2)*1,9</t>
  </si>
  <si>
    <t>1168407696</t>
  </si>
  <si>
    <t>572887737</t>
  </si>
  <si>
    <t>154182786</t>
  </si>
  <si>
    <t>0,564*14</t>
  </si>
  <si>
    <t>543998785</t>
  </si>
  <si>
    <t>SO 09 - Balvanitý skluz č. 1</t>
  </si>
  <si>
    <t>1009831750</t>
  </si>
  <si>
    <t>-683355549</t>
  </si>
  <si>
    <t>-369233084</t>
  </si>
  <si>
    <t>1365999015</t>
  </si>
  <si>
    <t>-288891004</t>
  </si>
  <si>
    <t>131251102</t>
  </si>
  <si>
    <t>Hloubení nezapažených jam a zářezů strojně s urovnáním dna do předepsaného profilu a spádu v hornině třídy těžitelnosti I skupiny 3 přes 20 do 50 m3</t>
  </si>
  <si>
    <t>1684107986</t>
  </si>
  <si>
    <t>Poznámka k položce:_x000d_
tůň v podjezí</t>
  </si>
  <si>
    <t>(5+4)/2*0,5*4,9</t>
  </si>
  <si>
    <t>1569215386</t>
  </si>
  <si>
    <t>1493779731</t>
  </si>
  <si>
    <t>11,025*5</t>
  </si>
  <si>
    <t>-1304985838</t>
  </si>
  <si>
    <t>-64766655</t>
  </si>
  <si>
    <t>9+7</t>
  </si>
  <si>
    <t>-2140918839</t>
  </si>
  <si>
    <t>11,025*1,8</t>
  </si>
  <si>
    <t>-1156557867</t>
  </si>
  <si>
    <t>Poznámka k položce:_x000d_
z lomového kamene o hm. 500 - 1000 kg</t>
  </si>
  <si>
    <t>skluzová plocha</t>
  </si>
  <si>
    <t>(1,2+0,5)/2*4,7*4,9</t>
  </si>
  <si>
    <t>PB</t>
  </si>
  <si>
    <t>1*2*0,4</t>
  </si>
  <si>
    <t>319018305</t>
  </si>
  <si>
    <t>4,85*4,9 + 1*2</t>
  </si>
  <si>
    <t>463451114</t>
  </si>
  <si>
    <t>Prolití konstrukce z kamene rovnaniny cementovou maltou MC-25</t>
  </si>
  <si>
    <t>220995484</t>
  </si>
  <si>
    <t>(1,7*0,5*4,9+3*(0,5+0,8)/2*4,9)*0,25</t>
  </si>
  <si>
    <t>-766532510</t>
  </si>
  <si>
    <t>SO 10 - Balvanitý skluz č. 2</t>
  </si>
  <si>
    <t>169296097</t>
  </si>
  <si>
    <t>1854013199</t>
  </si>
  <si>
    <t>1261473158</t>
  </si>
  <si>
    <t>454913206</t>
  </si>
  <si>
    <t>114203104</t>
  </si>
  <si>
    <t>Rozebrání dlažeb nebo záhozů s naložením na dopravní prostředek záhozů, rovnanin a soustřeďovacích staveb provedených na sucho</t>
  </si>
  <si>
    <t>1451505813</t>
  </si>
  <si>
    <t>30% skluzové plochy</t>
  </si>
  <si>
    <t>9,1*6*0,4*0,3</t>
  </si>
  <si>
    <t>-127839739</t>
  </si>
  <si>
    <t>-918837539</t>
  </si>
  <si>
    <t>1734248992</t>
  </si>
  <si>
    <t>-734265155</t>
  </si>
  <si>
    <t>Poznámka k položce:_x000d_
odstranění sedimentu z LB dlažby</t>
  </si>
  <si>
    <t>3,5*1*0,2</t>
  </si>
  <si>
    <t>-1193789567</t>
  </si>
  <si>
    <t>(14+7)*0,5</t>
  </si>
  <si>
    <t>stabilizační práh skluzu</t>
  </si>
  <si>
    <t>8,6*(0,6+0,9)/2*1</t>
  </si>
  <si>
    <t>-221420113</t>
  </si>
  <si>
    <t>0,7+16,95</t>
  </si>
  <si>
    <t>1646111245</t>
  </si>
  <si>
    <t>17,65*5</t>
  </si>
  <si>
    <t>-1143082201</t>
  </si>
  <si>
    <t>-770404700</t>
  </si>
  <si>
    <t>8+10</t>
  </si>
  <si>
    <t>-459656272</t>
  </si>
  <si>
    <t>17,65*1,8</t>
  </si>
  <si>
    <t>1696630827</t>
  </si>
  <si>
    <t>14*(2,16+3,06)/2</t>
  </si>
  <si>
    <t>LB</t>
  </si>
  <si>
    <t>7*1,44</t>
  </si>
  <si>
    <t>-192146761</t>
  </si>
  <si>
    <t>Poznámka k položce:_x000d_
z přesně opracovaných kamenů</t>
  </si>
  <si>
    <t>0,3*0,3*0,2+0,4*0,4*0,2+0,3*0,4*0,2</t>
  </si>
  <si>
    <t>457312813</t>
  </si>
  <si>
    <t>Těsnicí nebo opevňovací vrstva z prostého betonu pro prostředí s mrazovými cykly tř. C 25/30, tl. vrstvy 200 mm</t>
  </si>
  <si>
    <t>1772134630</t>
  </si>
  <si>
    <t>Poznámka k položce:_x000d_
lože pro opravu zdiva</t>
  </si>
  <si>
    <t>0,3*0,3+0,4*0,4+0,3*0,4</t>
  </si>
  <si>
    <t>1362749847</t>
  </si>
  <si>
    <t>480141826</t>
  </si>
  <si>
    <t>(14+7)*0,4</t>
  </si>
  <si>
    <t>-1872647964</t>
  </si>
  <si>
    <t>skluzová plocha z LK o hm. 500 - 1000 kg</t>
  </si>
  <si>
    <t>(6+0,9)*0,6*9,1</t>
  </si>
  <si>
    <t>stabilizační práh skluzu z LK o hm. 1000 kg</t>
  </si>
  <si>
    <t>(0,6+0,9)/2*1*8,6</t>
  </si>
  <si>
    <t>břehové opevnění z LK o hm. 80 - 200 kg</t>
  </si>
  <si>
    <t>14*(0,9+1,3)/2</t>
  </si>
  <si>
    <t>7*0,5</t>
  </si>
  <si>
    <t>1146963576</t>
  </si>
  <si>
    <t>-1157617885</t>
  </si>
  <si>
    <t>PB křídlo 100%</t>
  </si>
  <si>
    <t>2*1,36+2,2*(1,36+0)/2+2,42*(1,1+0,9)/2+2,2*0,9+(2,42+2,2)*0,3</t>
  </si>
  <si>
    <t>LB křídlo 100%</t>
  </si>
  <si>
    <t>1,9*1,36+2,7*(1,36+0,96)/2+2,34*(1,1+0,9)/2+2,7*0,9+(2,34+2,7)*0,3</t>
  </si>
  <si>
    <t>oprava zdiva</t>
  </si>
  <si>
    <t>-(0,3*0,3+0,4*0,4+0,3*0,4)</t>
  </si>
  <si>
    <t>938901101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</si>
  <si>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</si>
  <si>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361653405</t>
  </si>
  <si>
    <t>Poznámka k položce:_x000d_
ručně tak, aby nedošlo k poškození</t>
  </si>
  <si>
    <t>5,5*(0,9+1,4)/2</t>
  </si>
  <si>
    <t>2132580125</t>
  </si>
  <si>
    <t>436915976</t>
  </si>
  <si>
    <t>PB křídlo</t>
  </si>
  <si>
    <t>LB křídlo</t>
  </si>
  <si>
    <t>po vysekání spár</t>
  </si>
  <si>
    <t>21,63</t>
  </si>
  <si>
    <t>985211111R</t>
  </si>
  <si>
    <t>Vyklínování uvolněných kamenů zdiva úlomky kamene, popřípadě cihel délky spáry na 1 m2 upravované plochy do 6 m</t>
  </si>
  <si>
    <t>-625134564</t>
  </si>
  <si>
    <t>6*(2,6+3,2)/2</t>
  </si>
  <si>
    <t>607684554</t>
  </si>
  <si>
    <t>99420257</t>
  </si>
  <si>
    <t>-177176804</t>
  </si>
  <si>
    <t>0,497*14</t>
  </si>
  <si>
    <t>589394699</t>
  </si>
  <si>
    <t>SO 11 - Stupeň č. 9</t>
  </si>
  <si>
    <t>-618607157</t>
  </si>
  <si>
    <t>-1011414863</t>
  </si>
  <si>
    <t>112101102</t>
  </si>
  <si>
    <t>Odstranění stromů s odřezáním kmene a s odvětvením listnatých, průměru kmene přes 300 do 500 mm</t>
  </si>
  <si>
    <t>1032195502</t>
  </si>
  <si>
    <t>Poznámka k položce:_x000d_
kmen stromu se zkrácenými větvemi může být použit pro stabilizaci nánosů v ř. km 10,410 - 10,470</t>
  </si>
  <si>
    <t>1721152472</t>
  </si>
  <si>
    <t>298637965</t>
  </si>
  <si>
    <t>112251103</t>
  </si>
  <si>
    <t>Odstranění pařezů strojně s jejich vykopáním, vytrháním nebo odstřelením průměru přes 500 do 700 mm</t>
  </si>
  <si>
    <t>2055604389</t>
  </si>
  <si>
    <t>1500099999</t>
  </si>
  <si>
    <t>dno pod vývarem - opr. 30%</t>
  </si>
  <si>
    <t>5,8*3,1*0,4*0,3</t>
  </si>
  <si>
    <t>(8,9+5,2)/2*5,3*0,4</t>
  </si>
  <si>
    <t>267117746</t>
  </si>
  <si>
    <t xml:space="preserve">PB opevnění rovnaninou </t>
  </si>
  <si>
    <t>4,3*3,5*0,4*0,6</t>
  </si>
  <si>
    <t>dno nad přelivnou hranou pro zřízení těsnící clony</t>
  </si>
  <si>
    <t>6*2,9*0,5</t>
  </si>
  <si>
    <t>1736722575</t>
  </si>
  <si>
    <t>17,104+0,225</t>
  </si>
  <si>
    <t>-647859215</t>
  </si>
  <si>
    <t>1806879136</t>
  </si>
  <si>
    <t>-581474791</t>
  </si>
  <si>
    <t>1418593097</t>
  </si>
  <si>
    <t>(8,9+5,2)/2*5,3*0,1</t>
  </si>
  <si>
    <t>1250612114</t>
  </si>
  <si>
    <t>výkop pro těsnící clonu dnová část</t>
  </si>
  <si>
    <t>6*(0,3*2+2*2/2)-8,7</t>
  </si>
  <si>
    <t>výkop pro těsnící clonu PB křídlo</t>
  </si>
  <si>
    <t>2*0,3*(2+3,4)/2+2*2,7*2,7/2+0,5*0,3*3,4+0,5*3,4*3,4/2</t>
  </si>
  <si>
    <t>výkop pro těsnící clonu LB křídlo</t>
  </si>
  <si>
    <t>1,8*0,3*(2+3,24)/2+1,8*2,62*2,62/2+0,5*0,3*3,24+0,5*3,24*3,24/2</t>
  </si>
  <si>
    <t>tůň pod objektem</t>
  </si>
  <si>
    <t>6,4*0,5*(5+4)/2</t>
  </si>
  <si>
    <t>162201423</t>
  </si>
  <si>
    <t>Vodorovné přemístění větví, kmenů nebo pařezů s naložením, složením a dopravou do 1000 m pařezů kmenů, průměru přes 500 do 700 mm</t>
  </si>
  <si>
    <t>1447800755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</si>
  <si>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</si>
  <si>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</si>
  <si>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343242169</t>
  </si>
  <si>
    <t>2*14</t>
  </si>
  <si>
    <t>-344684807</t>
  </si>
  <si>
    <t>3,737+44,313-23,567</t>
  </si>
  <si>
    <t>-166918816</t>
  </si>
  <si>
    <t>24,483*5</t>
  </si>
  <si>
    <t>-1541546538</t>
  </si>
  <si>
    <t>2051920456</t>
  </si>
  <si>
    <t>8+8,5</t>
  </si>
  <si>
    <t>207213888</t>
  </si>
  <si>
    <t>24,483*1,8</t>
  </si>
  <si>
    <t>174151101</t>
  </si>
  <si>
    <t>Zásyp sypaninou z jakékoliv horniny strojně s uložením výkopku ve vrstvách se zhutněním jam, šachet, rýh nebo kolem objektů v těchto vykopávkách</t>
  </si>
  <si>
    <t>-661004308</t>
  </si>
  <si>
    <t>po provedení těsnící clony dnová část</t>
  </si>
  <si>
    <t>6*2*2/2</t>
  </si>
  <si>
    <t>po provedení těsnící clony PB křídlo</t>
  </si>
  <si>
    <t>2*2,7*2,7/2+0,5*3,4*3,4/2</t>
  </si>
  <si>
    <t>po provedení těsnící clony LB křídlo</t>
  </si>
  <si>
    <t>1,8*2,62*2,62/2+0,5*3,24*3,24/2</t>
  </si>
  <si>
    <t xml:space="preserve">opevnění </t>
  </si>
  <si>
    <t>-(2*2,6*0,5+2,44*2,6*0,4+2,19*2,6*0,4)</t>
  </si>
  <si>
    <t>-1777621177</t>
  </si>
  <si>
    <t>4,3*3,5</t>
  </si>
  <si>
    <t>309042702</t>
  </si>
  <si>
    <t>patka LB opevnění ve vývaru</t>
  </si>
  <si>
    <t>1,2*0,4*0,45</t>
  </si>
  <si>
    <t>2,5*0,6*0,3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</si>
  <si>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</si>
  <si>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</si>
  <si>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1358100837</t>
  </si>
  <si>
    <t>6*0,3*2 + 2*0,3*(2+3,4)/2+0,5*0,3*3,4+1,8*0,3*(2+3,24)/2+0,5*0,3*3,24</t>
  </si>
  <si>
    <t>-1256268686</t>
  </si>
  <si>
    <t>6*2 + 2*(2+3,4)/2+0,5*3,4+0,3*3,4+0,3*2,44+1,8*(2+3,24)/2+0,5*3,24+0,3*3,24+0,3*2,19</t>
  </si>
  <si>
    <t>1989465704</t>
  </si>
  <si>
    <t>2146470756</t>
  </si>
  <si>
    <t>2,5*4</t>
  </si>
  <si>
    <t>-47154884</t>
  </si>
  <si>
    <t>(8,9+5,2)/2*5,3</t>
  </si>
  <si>
    <t>dno pod vývarem - 30%</t>
  </si>
  <si>
    <t>5,8*3,1*0,3</t>
  </si>
  <si>
    <t>-42864167</t>
  </si>
  <si>
    <t>dno nad stupněm</t>
  </si>
  <si>
    <t>6*2,6*0,5</t>
  </si>
  <si>
    <t>dno pod stupněm</t>
  </si>
  <si>
    <t>6,2*4*0,5</t>
  </si>
  <si>
    <t>-1340865681</t>
  </si>
  <si>
    <t>břehy po zřízení těsnící clony</t>
  </si>
  <si>
    <t>2,44*2,6*0,4+2,19*2,6*0,4</t>
  </si>
  <si>
    <t>4,3*3,5*0,4</t>
  </si>
  <si>
    <t>-598923109</t>
  </si>
  <si>
    <t>2,44*2,6+2,19*2,6</t>
  </si>
  <si>
    <t>1582299424</t>
  </si>
  <si>
    <t>1*0,25</t>
  </si>
  <si>
    <t>612078931</t>
  </si>
  <si>
    <t>-128560901</t>
  </si>
  <si>
    <t>přelivná hrana 100%</t>
  </si>
  <si>
    <t>6*1,51</t>
  </si>
  <si>
    <t>PB zavazovací křídlo 100%</t>
  </si>
  <si>
    <t>2*(1,51+2,46)/2 + 2,5*(2,46+0,55)/2 + 2,44*(1,1+0,8)/2 + 0,8*2,5</t>
  </si>
  <si>
    <t>LB zavazovací křídlo 100%</t>
  </si>
  <si>
    <t>1,8*(1,51+2,3)/2 + 2,1*(2,3+0,9)/2 + 2,19*(1,1+0,8)/2 + 0,8*2,1</t>
  </si>
  <si>
    <t>18859882</t>
  </si>
  <si>
    <t>PB 50%</t>
  </si>
  <si>
    <t>6*(2,5+4,5)/2*0,5</t>
  </si>
  <si>
    <t>LB 50%</t>
  </si>
  <si>
    <t>(5,4+4,3)*2*0,5</t>
  </si>
  <si>
    <t>37</t>
  </si>
  <si>
    <t>2015067613</t>
  </si>
  <si>
    <t>38</t>
  </si>
  <si>
    <t>2112228707</t>
  </si>
  <si>
    <t>39</t>
  </si>
  <si>
    <t>962022490</t>
  </si>
  <si>
    <t>Bourání zdiva nadzákladového kamenného na maltu cementovou, objemu do 1 m3</t>
  </si>
  <si>
    <t>-532354166</t>
  </si>
  <si>
    <t>2,5*0,3*0,6/2</t>
  </si>
  <si>
    <t>40</t>
  </si>
  <si>
    <t>154170312</t>
  </si>
  <si>
    <t>přelivná hrana +100% po vysekání spár</t>
  </si>
  <si>
    <t>6*1,51*2</t>
  </si>
  <si>
    <t>PB zavazovací křídlo +100% po vysekání spár</t>
  </si>
  <si>
    <t>(2*(1,51+2,46)/2 + 2,5*(2,46+0,55)/2 + 2,44*(1,1+0,8)/2 + 0,8*2,5)*2</t>
  </si>
  <si>
    <t>Lb zavazovací křídlo +100% po vysekání spár</t>
  </si>
  <si>
    <t>(1,8*(1,51+2,3)/2 + 2,1*(2,3+0,9)/2 + 2,19*(1,1+0,8)/2 + 0,8*2,1)*2</t>
  </si>
  <si>
    <t>PB + 50% po vysekání spár</t>
  </si>
  <si>
    <t>6*(2,5+4,5)/2*1,5</t>
  </si>
  <si>
    <t>LB + 50% po vysekání spár</t>
  </si>
  <si>
    <t>(5,4+4,3)*2*1,5</t>
  </si>
  <si>
    <t>41</t>
  </si>
  <si>
    <t>-976025304</t>
  </si>
  <si>
    <t>4,2*3,5</t>
  </si>
  <si>
    <t>4,2*2</t>
  </si>
  <si>
    <t>42</t>
  </si>
  <si>
    <t>-505522243</t>
  </si>
  <si>
    <t>43</t>
  </si>
  <si>
    <t>-1813780733</t>
  </si>
  <si>
    <t>44</t>
  </si>
  <si>
    <t>-1811642921</t>
  </si>
  <si>
    <t>1,654*14</t>
  </si>
  <si>
    <t>45</t>
  </si>
  <si>
    <t>-1030460655</t>
  </si>
  <si>
    <t>SO 12 - Stupeň č. 10</t>
  </si>
  <si>
    <t>-502038289</t>
  </si>
  <si>
    <t>LB vývar</t>
  </si>
  <si>
    <t>5,9*0,6*0,4</t>
  </si>
  <si>
    <t>LB pod vývarem</t>
  </si>
  <si>
    <t>(3,4+0,6+0,8)*(0,6+1,4)/2*0,4</t>
  </si>
  <si>
    <t>(9,1+5,5)/2*5,4*0,4</t>
  </si>
  <si>
    <t>dno pod vývarem</t>
  </si>
  <si>
    <t>3,3*7,7*0,4</t>
  </si>
  <si>
    <t>-68126468</t>
  </si>
  <si>
    <t>29,268+3,786</t>
  </si>
  <si>
    <t>781932077</t>
  </si>
  <si>
    <t>-252303243</t>
  </si>
  <si>
    <t>399032637</t>
  </si>
  <si>
    <t>988187659</t>
  </si>
  <si>
    <t>(9,1+5,5)/2*5,4*0,3</t>
  </si>
  <si>
    <t>7,7/2*3,9*0,1+3,5*3,5/2*0,1</t>
  </si>
  <si>
    <t>-313087618</t>
  </si>
  <si>
    <t>břehové opevnění nad stupněm</t>
  </si>
  <si>
    <t>(1+2)*0,5</t>
  </si>
  <si>
    <t>2060940977</t>
  </si>
  <si>
    <t>13,94+1,5</t>
  </si>
  <si>
    <t>-958315636</t>
  </si>
  <si>
    <t>15,44*5</t>
  </si>
  <si>
    <t>1990222508</t>
  </si>
  <si>
    <t>-1315782446</t>
  </si>
  <si>
    <t>1035427568</t>
  </si>
  <si>
    <t>15,44*1,8</t>
  </si>
  <si>
    <t>206240497</t>
  </si>
  <si>
    <t>(1+2)*1,8</t>
  </si>
  <si>
    <t>188827856</t>
  </si>
  <si>
    <t>patky LB</t>
  </si>
  <si>
    <t>(5,9+3,4)*0,4*0,65</t>
  </si>
  <si>
    <t>3,8*0,6*0,6</t>
  </si>
  <si>
    <t>159165575</t>
  </si>
  <si>
    <t>729995643</t>
  </si>
  <si>
    <t>5,9*0,6</t>
  </si>
  <si>
    <t>(3,4+0,6+0,8)*(0,6+1,4)/2</t>
  </si>
  <si>
    <t>(9,1+5,5)/2*5,4</t>
  </si>
  <si>
    <t>3,3*7,7</t>
  </si>
  <si>
    <t>540001823</t>
  </si>
  <si>
    <t>patky břehového opevnění nad stupněm</t>
  </si>
  <si>
    <t>-825221195</t>
  </si>
  <si>
    <t>(1+2)*0,4</t>
  </si>
  <si>
    <t>1620192658</t>
  </si>
  <si>
    <t>(1+2)*0,7</t>
  </si>
  <si>
    <t>-2117376847</t>
  </si>
  <si>
    <t>-543884658</t>
  </si>
  <si>
    <t>168529072</t>
  </si>
  <si>
    <t>povodní líc přelivné plochy 50%</t>
  </si>
  <si>
    <t>6,1*1,5*0,5</t>
  </si>
  <si>
    <t>horní a povodní líc PB křídla 50%</t>
  </si>
  <si>
    <t>(2,1*(1,1+0,9)/2+2,6*0,9+1,7*(1,5+2,73)/2+2,6*(2,06+0,6)/2)*0,5</t>
  </si>
  <si>
    <t>horní a povodní líc LB křídla 50%</t>
  </si>
  <si>
    <t>(2,38*(1,1+0,9)/2+2,1*0,9+2*(1,5+2,79)/2+2,1*(2,12+0,65)/2)*0,5</t>
  </si>
  <si>
    <t>-87144204</t>
  </si>
  <si>
    <t>PB 30%</t>
  </si>
  <si>
    <t>6,2*(2,4+1,7)/2*0,3</t>
  </si>
  <si>
    <t>LB 80%</t>
  </si>
  <si>
    <t>(5,9*(1,95+2,65)/2 + (3,4+0,6+0,8)*(2,65+2,4)/2)*0,8</t>
  </si>
  <si>
    <t>odečet opravy LB</t>
  </si>
  <si>
    <t>-4,8-3,54</t>
  </si>
  <si>
    <t>612628108</t>
  </si>
  <si>
    <t>1489560325</t>
  </si>
  <si>
    <t>-1650424529</t>
  </si>
  <si>
    <t>1162762786</t>
  </si>
  <si>
    <t>povodní líc přelivné plochy +50% po vysekání spár</t>
  </si>
  <si>
    <t>6,1*1,5*1,5</t>
  </si>
  <si>
    <t>horní a povodní líc PB křídla +50% po vysekání spár</t>
  </si>
  <si>
    <t>(2,1*(1,1+0,9)/2+2,6*0,9+1,7*(1,5+2,73)/2+2,6*(2,06+0,6)/2)*1,5</t>
  </si>
  <si>
    <t>horní a povodní líc LB křídla +50% po vysekání spár</t>
  </si>
  <si>
    <t>(2,38*(1,1+0,9)/2+2,1*0,9+2*(1,5+2,79)/2+2,1*(2,12+0,65)/2)*1,5</t>
  </si>
  <si>
    <t>PB +30% po vysekání spár</t>
  </si>
  <si>
    <t>LB +80% po vysekání spár</t>
  </si>
  <si>
    <t>(5,9*(1,95+2,65)/2 + (3,4+0,6+0,8)*(2,65+2,4)/2-4,8-3,54)*1,8</t>
  </si>
  <si>
    <t>1111444280</t>
  </si>
  <si>
    <t>2105684725</t>
  </si>
  <si>
    <t>1364276990</t>
  </si>
  <si>
    <t>0,657*14</t>
  </si>
  <si>
    <t>-1258153536</t>
  </si>
  <si>
    <t>SO 13 - Balvanitý skluz č. 3</t>
  </si>
  <si>
    <t xml:space="preserve">    2 - Zakládání</t>
  </si>
  <si>
    <t>-1926895293</t>
  </si>
  <si>
    <t>-455370526</t>
  </si>
  <si>
    <t>321837034</t>
  </si>
  <si>
    <t>349882298</t>
  </si>
  <si>
    <t>-1262663385</t>
  </si>
  <si>
    <t>25% vývaru</t>
  </si>
  <si>
    <t>(2,9*3,3+2*1,34*(3,3+5,7)/2+2*1,34*(2,9+5,3)/2)*0,45*0,25</t>
  </si>
  <si>
    <t>-222975668</t>
  </si>
  <si>
    <t>1505940764</t>
  </si>
  <si>
    <t>1560077102</t>
  </si>
  <si>
    <t>-109122846</t>
  </si>
  <si>
    <t>0,8/3*((2,9*3,3)+sqrt(2,9*3,3*4,5*4,9)+(4,5*4,9))</t>
  </si>
  <si>
    <t>-1544165192</t>
  </si>
  <si>
    <t>-1754487436</t>
  </si>
  <si>
    <t>5*12,306</t>
  </si>
  <si>
    <t>355926037</t>
  </si>
  <si>
    <t>275394816</t>
  </si>
  <si>
    <t>8+7</t>
  </si>
  <si>
    <t>1550324022</t>
  </si>
  <si>
    <t>12,306*1,8</t>
  </si>
  <si>
    <t>Zakládání</t>
  </si>
  <si>
    <t>291211111</t>
  </si>
  <si>
    <t xml:space="preserve">Zřízení zpevněné plochy ze silničních panelů  osazených do lože tl. 50 mm z kameniva</t>
  </si>
  <si>
    <t>-1246040947</t>
  </si>
  <si>
    <t>Poznámka k položce:_x000d_
pro lože bude použit štěrkový sediment z koryta toku</t>
  </si>
  <si>
    <t>4*3</t>
  </si>
  <si>
    <t>M</t>
  </si>
  <si>
    <t>59381009</t>
  </si>
  <si>
    <t>panel silniční 3,00x1,00x0,15m</t>
  </si>
  <si>
    <t>623542548</t>
  </si>
  <si>
    <t>16*0,25 'Přepočtené koeficientem množství</t>
  </si>
  <si>
    <t>1021792288</t>
  </si>
  <si>
    <t>80% záhozu v podjezí</t>
  </si>
  <si>
    <t>5*5*0,5*0,8</t>
  </si>
  <si>
    <t>1572654813</t>
  </si>
  <si>
    <t>1493243267</t>
  </si>
  <si>
    <t>((3,3*2,9)+2*(2,9+5,3)/2*1,34+2*(3,3+5,7)/2*1,34)*0,25</t>
  </si>
  <si>
    <t>-1275717407</t>
  </si>
  <si>
    <t>povodní strana zavazovacích křídel 50%</t>
  </si>
  <si>
    <t>(2*2*1,24/2+(1,7+1,2)*(1,24+0,4))*0,5</t>
  </si>
  <si>
    <t>horní plochy zavazovacích křídel 50%</t>
  </si>
  <si>
    <t>((1,2+1,7)*0,9+2*2,35*(1,2+0,9)/2)*0,5</t>
  </si>
  <si>
    <t>-900314336</t>
  </si>
  <si>
    <t>Poznámka k položce:_x000d_
dlažba, popř. rovnanina v dl. 8,5 m pod přelivnou hranou_x000d_
ručně tak, aby nedošlo k poškození</t>
  </si>
  <si>
    <t>2*8,5*(1,4+2,2)/2</t>
  </si>
  <si>
    <t>-1931654109</t>
  </si>
  <si>
    <t>-927625320</t>
  </si>
  <si>
    <t>povodní strana zavazovacích křídel +50% po vysekání spár</t>
  </si>
  <si>
    <t>(2*2*1,24/2+(1,7+1,2)*(1,24+0,4))*1,5</t>
  </si>
  <si>
    <t>horní plochy zavazovacích křídel +50% po vysekání spár</t>
  </si>
  <si>
    <t>((1,2+1,7)*0,9+2*2,35*(1,2+0,9)/2)*1,5</t>
  </si>
  <si>
    <t>318562043</t>
  </si>
  <si>
    <t>-977604056</t>
  </si>
  <si>
    <t>-278656037</t>
  </si>
  <si>
    <t>14*0,17</t>
  </si>
  <si>
    <t>-842849164</t>
  </si>
  <si>
    <t>SO 14 - Balvanitý skluz č. 4</t>
  </si>
  <si>
    <t>VRN - Vedlejší rozpočtové náklady</t>
  </si>
  <si>
    <t>1263516322</t>
  </si>
  <si>
    <t>1917376856</t>
  </si>
  <si>
    <t>646449225</t>
  </si>
  <si>
    <t>-1820894972</t>
  </si>
  <si>
    <t>-208571864</t>
  </si>
  <si>
    <t>50% vývaru</t>
  </si>
  <si>
    <t>(3,6*3,5+2*1,34*(3,6+6)/2+2*1,34*(3,5+5,9)/2)*0,45*0,5</t>
  </si>
  <si>
    <t>815798249</t>
  </si>
  <si>
    <t>Poznámka k položce:_x000d_
vč.utěsnění spojů a konstrukce pro podepření potrubí</t>
  </si>
  <si>
    <t>-1438996835</t>
  </si>
  <si>
    <t>685416415</t>
  </si>
  <si>
    <t>-490301414</t>
  </si>
  <si>
    <t>2/3 vývaru + podjezí</t>
  </si>
  <si>
    <t>0,6/3*(3,6*3,5+sqrt(3,6*3,5*6*5,9)+5,9*6)*2/3+4*5,9*0,2</t>
  </si>
  <si>
    <t>nad přelivnou hranou</t>
  </si>
  <si>
    <t>4*2*0,3</t>
  </si>
  <si>
    <t>1193422021</t>
  </si>
  <si>
    <t>1046997476</t>
  </si>
  <si>
    <t>16,336*5</t>
  </si>
  <si>
    <t>-568675052</t>
  </si>
  <si>
    <t>201854671</t>
  </si>
  <si>
    <t>10+8</t>
  </si>
  <si>
    <t>-169699800</t>
  </si>
  <si>
    <t>16,336*1,8</t>
  </si>
  <si>
    <t>545291729</t>
  </si>
  <si>
    <t>-810016750</t>
  </si>
  <si>
    <t>315172427</t>
  </si>
  <si>
    <t>50% záhozu v podjezí</t>
  </si>
  <si>
    <t>5,9*5*0,5*0,5</t>
  </si>
  <si>
    <t>1549298056</t>
  </si>
  <si>
    <t>8,564</t>
  </si>
  <si>
    <t>skluzová plocha u PB</t>
  </si>
  <si>
    <t>1508602953</t>
  </si>
  <si>
    <t>(3,6*3,5+2*1,34*(3,6+6)/2+2*1,34*(3,5+5,9)/2)*0,5</t>
  </si>
  <si>
    <t>přelivná plocha</t>
  </si>
  <si>
    <t>1/0,6</t>
  </si>
  <si>
    <t>1956405347</t>
  </si>
  <si>
    <t>povodní strana zavazovacích křídel 100%</t>
  </si>
  <si>
    <t>(1,9+2,9)*1,29/2+(1,6+0,8)*(1,29+0,52)/2</t>
  </si>
  <si>
    <t>horní plochy zavazovacích křídel 100%</t>
  </si>
  <si>
    <t>(1,6+0,8)*0,8+(2,3+3,17)*(0,9+0,8)/2</t>
  </si>
  <si>
    <t>-13563991</t>
  </si>
  <si>
    <t>(5,9+4,3)*(2,33+1,03)/2+5,7*(2,55+1,06)/2</t>
  </si>
  <si>
    <t>-384391922</t>
  </si>
  <si>
    <t>-1578107386</t>
  </si>
  <si>
    <t>zavazovací křídla před a po vysekání spár 2 × 100%</t>
  </si>
  <si>
    <t>11,838*2</t>
  </si>
  <si>
    <t>1735709059</t>
  </si>
  <si>
    <t>23656872</t>
  </si>
  <si>
    <t>317065345</t>
  </si>
  <si>
    <t>0,272*14</t>
  </si>
  <si>
    <t>264938352</t>
  </si>
  <si>
    <t>Vedlejší rozpočtové náklady</t>
  </si>
  <si>
    <t>0343R</t>
  </si>
  <si>
    <t>Projednání a zajištění zvláštního užívání komunikací a veřejných ploch, včetně zajištění dopravního značení, a to v rozsahu nezbytném pro řádné a bezpečné provádění stavby.</t>
  </si>
  <si>
    <t>soubor</t>
  </si>
  <si>
    <t>1535553695</t>
  </si>
  <si>
    <t>Poznámka k položce:_x000d_
uzavření 1 jízdního pruhu v dl. 25 m</t>
  </si>
  <si>
    <t>SO 15 - Balvanitý skluz č. 5</t>
  </si>
  <si>
    <t>-1597543421</t>
  </si>
  <si>
    <t>-555547039</t>
  </si>
  <si>
    <t>-192943232</t>
  </si>
  <si>
    <t>58732002</t>
  </si>
  <si>
    <t>112251101</t>
  </si>
  <si>
    <t>Odstranění pařezů strojně s jejich vykopáním, vytrháním nebo odstřelením průměru přes 100 do 300 mm</t>
  </si>
  <si>
    <t>-1113438294</t>
  </si>
  <si>
    <t>374367682</t>
  </si>
  <si>
    <t>Poznámka k položce:_x000d_
prodloužení vývaru do projektovaného stavu</t>
  </si>
  <si>
    <t>povodní strana vývaru</t>
  </si>
  <si>
    <t>(6,4+4)/2*1,34*0,45</t>
  </si>
  <si>
    <t>zához pod vývarem</t>
  </si>
  <si>
    <t>1,1*6,4*0,5</t>
  </si>
  <si>
    <t>1909746151</t>
  </si>
  <si>
    <t>1250638842</t>
  </si>
  <si>
    <t>-1456600891</t>
  </si>
  <si>
    <t>1371121834</t>
  </si>
  <si>
    <t>(2,5+1,2)*6,4*0,6/2</t>
  </si>
  <si>
    <t>131251100</t>
  </si>
  <si>
    <t>Hloubení nezapažených jam a zářezů strojně s urovnáním dna do předepsaného profilu a spádu v hornině třídy těžitelnosti I skupiny 3 do 20 m3</t>
  </si>
  <si>
    <t>1008177666</t>
  </si>
  <si>
    <t>výkop pro prodloužení záhozu</t>
  </si>
  <si>
    <t>výkop pro prodloužení vývaru</t>
  </si>
  <si>
    <t>(1,2+1,1)*6,4*0,6/2</t>
  </si>
  <si>
    <t>162201421</t>
  </si>
  <si>
    <t>Vodorovné přemístění větví, kmenů nebo pařezů s naložením, složením a dopravou do 1000 m pařezů kmenů, průměru přes 100 do 300 mm</t>
  </si>
  <si>
    <t>331891285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</si>
  <si>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</si>
  <si>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</si>
  <si>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-89480902</t>
  </si>
  <si>
    <t>1*14</t>
  </si>
  <si>
    <t>1468794973</t>
  </si>
  <si>
    <t>7,104+7,936</t>
  </si>
  <si>
    <t>1199543481</t>
  </si>
  <si>
    <t>15,040*5</t>
  </si>
  <si>
    <t>395091225</t>
  </si>
  <si>
    <t>1657619247</t>
  </si>
  <si>
    <t>-1330728492</t>
  </si>
  <si>
    <t>15,040*1,8</t>
  </si>
  <si>
    <t>391953011</t>
  </si>
  <si>
    <t>1806711827</t>
  </si>
  <si>
    <t>1903578473</t>
  </si>
  <si>
    <t>doplnění 80% chybějícího kamene v záhozu v podjezí</t>
  </si>
  <si>
    <t>(5-1,1)*6,4*0,5*0,8</t>
  </si>
  <si>
    <t>prodloužení záhozu</t>
  </si>
  <si>
    <t>-358751101</t>
  </si>
  <si>
    <t>oprava vývaru 50%</t>
  </si>
  <si>
    <t>(3,6*4+2*(3,6+6)/2+2*(4+6,4)/2*1,34)*0,45*0,5</t>
  </si>
  <si>
    <t>1050766050</t>
  </si>
  <si>
    <t>(3,6*4+2*(3,6+6)/2+2*(4+6,4)/2*1,34)*0,5</t>
  </si>
  <si>
    <t>-1694233139</t>
  </si>
  <si>
    <t>povodní strana zavazovacích křídel 70%</t>
  </si>
  <si>
    <t>((2,2+2,1)*1,4/2 + (2,4+1)*(1,4+0,4)/2)*0,7</t>
  </si>
  <si>
    <t>horní plochy zavazovacích křídel 70%</t>
  </si>
  <si>
    <t>(2,61*(1+0,7)/2+2,52*(1+0,7)/2+(2,4+1)*0,7)*0,7</t>
  </si>
  <si>
    <t>-1038719001</t>
  </si>
  <si>
    <t>PB pod přelivnou hranou</t>
  </si>
  <si>
    <t>5,6*(2,16+1,8)/2</t>
  </si>
  <si>
    <t>727717331</t>
  </si>
  <si>
    <t>620453979</t>
  </si>
  <si>
    <t>povodní strana zavazovacích křídel +70%po vysekání spár</t>
  </si>
  <si>
    <t>((2,2+2,1)*1,4/2 + (2,4+1)*(1,4+0,4)/2)*1,7</t>
  </si>
  <si>
    <t>horní plochy zavazovacích křídel +70% po vysekání spár</t>
  </si>
  <si>
    <t>(2,61*(1+0,7)/2+2,52*(1+0,7)/2+(2,4+1)*0,7)*1,7</t>
  </si>
  <si>
    <t>58079994</t>
  </si>
  <si>
    <t>1449371810</t>
  </si>
  <si>
    <t>-1139543586</t>
  </si>
  <si>
    <t>0,206*14</t>
  </si>
  <si>
    <t>605662998</t>
  </si>
  <si>
    <t>-432344733</t>
  </si>
  <si>
    <t>SO 16 - Balvanitý skluz č. 6</t>
  </si>
  <si>
    <t>-1685281160</t>
  </si>
  <si>
    <t>-682639848</t>
  </si>
  <si>
    <t>1056804442</t>
  </si>
  <si>
    <t>-1703867886</t>
  </si>
  <si>
    <t>578496434</t>
  </si>
  <si>
    <t>61562550</t>
  </si>
  <si>
    <t>spodní část skluzové plochy</t>
  </si>
  <si>
    <t>4*(8,5+6)/2*0,6</t>
  </si>
  <si>
    <t>(3,6*3,4+2*(3,6+6)/2*1,34+2*(3,4+5,8)*1,34)*0,45</t>
  </si>
  <si>
    <t>zához v podjezí</t>
  </si>
  <si>
    <t>5*5,6*0,5</t>
  </si>
  <si>
    <t>1605963312</t>
  </si>
  <si>
    <t>-775798285</t>
  </si>
  <si>
    <t>-247822406</t>
  </si>
  <si>
    <t>1385431727</t>
  </si>
  <si>
    <t>sedimenty v nadjezí</t>
  </si>
  <si>
    <t>43*2*0,5</t>
  </si>
  <si>
    <t>sedimenty zachycené na skluzu</t>
  </si>
  <si>
    <t>17*(8,5+5,6)/2*(0,8+0,2)/2</t>
  </si>
  <si>
    <t>-364939761</t>
  </si>
  <si>
    <t>-1937542526</t>
  </si>
  <si>
    <t>5*14</t>
  </si>
  <si>
    <t>-2059986531</t>
  </si>
  <si>
    <t>1028297103</t>
  </si>
  <si>
    <t>52,925*5</t>
  </si>
  <si>
    <t>48324649</t>
  </si>
  <si>
    <t>171151112</t>
  </si>
  <si>
    <t>Uložení sypanin do násypů strojně s rozprostřením sypaniny ve vrstvách a s hrubým urovnáním zhutněných z hornin nesoudržných kamenitých</t>
  </si>
  <si>
    <t>8781140</t>
  </si>
  <si>
    <t>Poznámka k položce:_x000d_
zřízení sjezdu z komunikcae + srovnání terénu pro příjezd</t>
  </si>
  <si>
    <t>-1764713125</t>
  </si>
  <si>
    <t>-1567331894</t>
  </si>
  <si>
    <t>52,925*1,8</t>
  </si>
  <si>
    <t>181951112</t>
  </si>
  <si>
    <t>Úprava pláně vyrovnáním výškových rozdílů strojně v hornině třídy těžitelnosti I, skupiny 1 až 3 se zhutněním</t>
  </si>
  <si>
    <t>1886698113</t>
  </si>
  <si>
    <t>Poznámka k položce:_x000d_
zřízení sjezdu z komunikace š. min. 4 m, v. 2 m, sklon dle potřeb zhotovitele + urovnání terénních nerovností na příjezdové trase</t>
  </si>
  <si>
    <t>284704010</t>
  </si>
  <si>
    <t>4*9</t>
  </si>
  <si>
    <t>-878049206</t>
  </si>
  <si>
    <t>48*0,25 'Přepočtené koeficientem množství</t>
  </si>
  <si>
    <t>84841812</t>
  </si>
  <si>
    <t>-39284619</t>
  </si>
  <si>
    <t>-2124125508</t>
  </si>
  <si>
    <t>3,6*3,4+2*(3,6+6)/2*1,34+2*(3,4+5,8)*1,34</t>
  </si>
  <si>
    <t>2131781661</t>
  </si>
  <si>
    <t>povodní strana zavazovacích křídel 40%</t>
  </si>
  <si>
    <t>((2+2)*1,28/2+(1,4+1,3)*(1,28+0,5)/2)*0,4</t>
  </si>
  <si>
    <t>horní plochy zavazovacích křídel 40%</t>
  </si>
  <si>
    <t>(2*2,37*(1+0,7)/2+(1,4+1,3)*0,7)*0,4</t>
  </si>
  <si>
    <t>-963333197</t>
  </si>
  <si>
    <t>LB + PB pod přelivnou hranou</t>
  </si>
  <si>
    <t>(8,4+5,7+2,6)*(1,5+2,45)/2</t>
  </si>
  <si>
    <t>2062775768</t>
  </si>
  <si>
    <t>-846094885</t>
  </si>
  <si>
    <t>povodní strana zavazovacích křídel +40% po vyskání spár</t>
  </si>
  <si>
    <t>((2+2)*1,28/2+(1,4+1,3)*(1,28+0,5)/2)*1,4</t>
  </si>
  <si>
    <t>horní plochy zavazovacích křídel +40% po vysekání spár</t>
  </si>
  <si>
    <t>(2*2,37*(1+0,7)/2+(1,4+1,3)*0,7)*1,4</t>
  </si>
  <si>
    <t>-1802717191</t>
  </si>
  <si>
    <t>-1828064224</t>
  </si>
  <si>
    <t>1428706850</t>
  </si>
  <si>
    <t>0,1*14</t>
  </si>
  <si>
    <t>-2127568051</t>
  </si>
  <si>
    <t>SO 17 - Sanace výtrží v ř. km 10,388 - 10,410</t>
  </si>
  <si>
    <t>-361526761</t>
  </si>
  <si>
    <t>(10+11)*0,5</t>
  </si>
  <si>
    <t>-1594378138</t>
  </si>
  <si>
    <t>Poznámka k položce:_x000d_
zásyp výtrže</t>
  </si>
  <si>
    <t>-617289119</t>
  </si>
  <si>
    <t>(10+11)*2,4</t>
  </si>
  <si>
    <t>1158946902</t>
  </si>
  <si>
    <t>-58500249</t>
  </si>
  <si>
    <t>(10+11)*0,4</t>
  </si>
  <si>
    <t>-803027919</t>
  </si>
  <si>
    <t>(10+11)*1</t>
  </si>
  <si>
    <t>1307109880</t>
  </si>
  <si>
    <t>-1081922302</t>
  </si>
  <si>
    <t>SO 18 - Nánosy v ř. km 10,410 - 10,470</t>
  </si>
  <si>
    <t>1529975732</t>
  </si>
  <si>
    <t>726907322</t>
  </si>
  <si>
    <t>-1658863318</t>
  </si>
  <si>
    <t>50+60+45</t>
  </si>
  <si>
    <t>162201412</t>
  </si>
  <si>
    <t>Vodorovné přemístění větví, kmenů nebo pařezů s naložením, složením a dopravou do 1000 m kmenů stromů listnatých, průměru přes 300 do 500 mm</t>
  </si>
  <si>
    <t>2064854923</t>
  </si>
  <si>
    <t>162201413</t>
  </si>
  <si>
    <t>Vodorovné přemístění větví, kmenů nebo pařezů s naložením, složením a dopravou do 1000 m kmenů stromů listnatých, průměru přes 500 do 700 mm</t>
  </si>
  <si>
    <t>-1165460822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</si>
  <si>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</si>
  <si>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</si>
  <si>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37720702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</si>
  <si>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</si>
  <si>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</si>
  <si>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-1261657010</t>
  </si>
  <si>
    <t>-658769468</t>
  </si>
  <si>
    <t>181951111</t>
  </si>
  <si>
    <t>Úprava pláně vyrovnáním výškových rozdílů strojně v hornině třídy těžitelnosti I, skupiny 1 až 3 bez zhutnění</t>
  </si>
  <si>
    <t>-1165883702</t>
  </si>
  <si>
    <t>Poznámka k položce:_x000d_
povrch násypu sedimentů</t>
  </si>
  <si>
    <t>155-30*1,5*1/2</t>
  </si>
  <si>
    <t>182251101</t>
  </si>
  <si>
    <t>Svahování trvalých svahů do projektovaných profilů strojně s potřebným přemístěním výkopku při svahování násypů v jakékoliv hornině</t>
  </si>
  <si>
    <t>-133652007</t>
  </si>
  <si>
    <t>30*1,8</t>
  </si>
  <si>
    <t>467951130R</t>
  </si>
  <si>
    <t>Osazení částečně odvětvených kmenů kácených stromů D přes 400 mm pro stabilizaci násypu sedimentů v patě LB, zajištění na vzdušné straně pilotami Ø od 100 do 150 mm, délky 1,5 m, zaraženými v osové vzdálenosti 2 m</t>
  </si>
  <si>
    <t>-910835304</t>
  </si>
  <si>
    <t>6*5</t>
  </si>
  <si>
    <t>985622311R</t>
  </si>
  <si>
    <t>Spínání kmenů stromů - vyvrtání otvoru, vložení a dodání táhla ze závitových tyčí D do 20 mm, popř. svázání pomocí ocelového lana D do 20 mm, vč. spojky</t>
  </si>
  <si>
    <t>-1897625292</t>
  </si>
  <si>
    <t>2004689678</t>
  </si>
  <si>
    <t>VRN - Bělkovice-Lašťany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</si>
  <si>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</si>
  <si>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</si>
  <si>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</si>
  <si>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</si>
  <si>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R1</t>
  </si>
  <si>
    <t>Vytyčení inženýrských sítí a zařízení, včetně případné aktualizace vyjádření správců sítí a případné protokolární zpětné předání jejich správcům</t>
  </si>
  <si>
    <t>512</t>
  </si>
  <si>
    <t>1151461470</t>
  </si>
  <si>
    <t>R3</t>
  </si>
  <si>
    <t>Odlov a záchranný transfer ryb a vodních živočichů</t>
  </si>
  <si>
    <t>-1901296093</t>
  </si>
  <si>
    <t>R6</t>
  </si>
  <si>
    <t>Průběžné čištění komunikací</t>
  </si>
  <si>
    <t>639320861</t>
  </si>
  <si>
    <t>R7</t>
  </si>
  <si>
    <t>Uvedení zatravněných příjezdových ploch do původního stavu - urovnání a osetí vyjetých kolejí</t>
  </si>
  <si>
    <t>1299157811</t>
  </si>
  <si>
    <t>R8</t>
  </si>
  <si>
    <t>Uvedení dotčených komunikací do původního stavu, např. oprava výtluků</t>
  </si>
  <si>
    <t>1567764528</t>
  </si>
  <si>
    <t>R14</t>
  </si>
  <si>
    <t>Odvoz a likvidace veškerých odpadů vzniklých v rámci stavby v souladu se zákonem č. 541/2020 Sb., o odpadech vč. poplatků</t>
  </si>
  <si>
    <t>-1746373879</t>
  </si>
  <si>
    <t>VRN1</t>
  </si>
  <si>
    <t>Průzkumné, geodetické a projektové práce</t>
  </si>
  <si>
    <t>013254000</t>
  </si>
  <si>
    <t>Dokumentace skutečného provedení stavby</t>
  </si>
  <si>
    <t>1721579638</t>
  </si>
  <si>
    <t>013274000R</t>
  </si>
  <si>
    <t>Pasportizace objektu před započetím prací</t>
  </si>
  <si>
    <t>1024</t>
  </si>
  <si>
    <t>-1332398940</t>
  </si>
  <si>
    <t>VRN3</t>
  </si>
  <si>
    <t>Zařízení staveniště</t>
  </si>
  <si>
    <t>030001000</t>
  </si>
  <si>
    <t>-1573857954</t>
  </si>
  <si>
    <t>Poznámka k položce:_x000d_
Zařízení stavenište včetně jeho odstranění( zajištění záboru potřebných ploch a úhrady za dočasný zábor - zpětné předání vlastníkům dotčených pozemků), zajištění dostatečné bezpečnosti stavby včetně zabezpečení veřejného provozu, 1,0% z ceny PDPS</t>
  </si>
  <si>
    <t>034303000</t>
  </si>
  <si>
    <t>Dopravní značení na staveništi</t>
  </si>
  <si>
    <t>-817240166</t>
  </si>
  <si>
    <t>Projednání a zajištění zvláštního užívání komunikací a veřejných ploch, včetně zajištění dopravního značení, a to v rozsahu nezbytném pro řádné a bezpečné provádění stavby</t>
  </si>
  <si>
    <t>1406272823</t>
  </si>
  <si>
    <t xml:space="preserve">Poznámka k položce:_x000d_
u balvanitého skluzu č. 4 a 5 dočasné uzavření 1 pruhu komunikace v délce 25 m </t>
  </si>
  <si>
    <t>VRN4</t>
  </si>
  <si>
    <t>Inženýrská činnost</t>
  </si>
  <si>
    <t>041903001</t>
  </si>
  <si>
    <t>Inženýrská činnost dozory dozor jiné osoby - dohled biologa</t>
  </si>
  <si>
    <t>239686146</t>
  </si>
  <si>
    <t>VRN6</t>
  </si>
  <si>
    <t>Územní vlivy</t>
  </si>
  <si>
    <t>063002000</t>
  </si>
  <si>
    <t>Práce na těžce přístupných místech</t>
  </si>
  <si>
    <t>1759551649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</si>
</sst>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223519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Trusovický potok, Bělkovice-Lašťany - oprava příčných objektů, nánosy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Bělkovice, Lašťany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20. 7. 2022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PM, s.p.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ROUND(SUM(AS95:AS113),2)</f>
        <v>0</v>
      </c>
      <c r="AT94" s="114">
        <f>ROUND(SUM(AV94:AW94),2)</f>
        <v>0</v>
      </c>
      <c r="AU94" s="115">
        <f>ROUND(SUM(AU95:AU113),5)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ROUND(SUM(AZ95:AZ113),2)</f>
        <v>0</v>
      </c>
      <c r="BA94" s="114">
        <f>ROUND(SUM(BA95:BA113),2)</f>
        <v>0</v>
      </c>
      <c r="BB94" s="114">
        <f>ROUND(SUM(BB95:BB113),2)</f>
        <v>0</v>
      </c>
      <c r="BC94" s="114">
        <f>ROUND(SUM(BC95:BC113),2)</f>
        <v>0</v>
      </c>
      <c r="BD94" s="116">
        <f>ROUND(SUM(BD95:BD113),2)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Stupeň č. 1'!J30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Stupeň č. 1'!P124</f>
        <v>0</v>
      </c>
      <c r="AV95" s="128">
        <f>'SO 01 - Stupeň č. 1'!J33</f>
        <v>0</v>
      </c>
      <c r="AW95" s="128">
        <f>'SO 01 - Stupeň č. 1'!J34</f>
        <v>0</v>
      </c>
      <c r="AX95" s="128">
        <f>'SO 01 - Stupeň č. 1'!J35</f>
        <v>0</v>
      </c>
      <c r="AY95" s="128">
        <f>'SO 01 - Stupeň č. 1'!J36</f>
        <v>0</v>
      </c>
      <c r="AZ95" s="128">
        <f>'SO 01 - Stupeň č. 1'!F33</f>
        <v>0</v>
      </c>
      <c r="BA95" s="128">
        <f>'SO 01 - Stupeň č. 1'!F34</f>
        <v>0</v>
      </c>
      <c r="BB95" s="128">
        <f>'SO 01 - Stupeň č. 1'!F35</f>
        <v>0</v>
      </c>
      <c r="BC95" s="128">
        <f>'SO 01 - Stupeň č. 1'!F36</f>
        <v>0</v>
      </c>
      <c r="BD95" s="130">
        <f>'SO 01 - Stupeň č. 1'!F37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Stupeň č. 2'!J30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02 - Stupeň č. 2'!P124</f>
        <v>0</v>
      </c>
      <c r="AV96" s="128">
        <f>'SO 02 - Stupeň č. 2'!J33</f>
        <v>0</v>
      </c>
      <c r="AW96" s="128">
        <f>'SO 02 - Stupeň č. 2'!J34</f>
        <v>0</v>
      </c>
      <c r="AX96" s="128">
        <f>'SO 02 - Stupeň č. 2'!J35</f>
        <v>0</v>
      </c>
      <c r="AY96" s="128">
        <f>'SO 02 - Stupeň č. 2'!J36</f>
        <v>0</v>
      </c>
      <c r="AZ96" s="128">
        <f>'SO 02 - Stupeň č. 2'!F33</f>
        <v>0</v>
      </c>
      <c r="BA96" s="128">
        <f>'SO 02 - Stupeň č. 2'!F34</f>
        <v>0</v>
      </c>
      <c r="BB96" s="128">
        <f>'SO 02 - Stupeň č. 2'!F35</f>
        <v>0</v>
      </c>
      <c r="BC96" s="128">
        <f>'SO 02 - Stupeň č. 2'!F36</f>
        <v>0</v>
      </c>
      <c r="BD96" s="130">
        <f>'SO 02 - Stupeň č. 2'!F37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Stupeň č. 3'!J30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03 - Stupeň č. 3'!P124</f>
        <v>0</v>
      </c>
      <c r="AV97" s="128">
        <f>'SO 03 - Stupeň č. 3'!J33</f>
        <v>0</v>
      </c>
      <c r="AW97" s="128">
        <f>'SO 03 - Stupeň č. 3'!J34</f>
        <v>0</v>
      </c>
      <c r="AX97" s="128">
        <f>'SO 03 - Stupeň č. 3'!J35</f>
        <v>0</v>
      </c>
      <c r="AY97" s="128">
        <f>'SO 03 - Stupeň č. 3'!J36</f>
        <v>0</v>
      </c>
      <c r="AZ97" s="128">
        <f>'SO 03 - Stupeň č. 3'!F33</f>
        <v>0</v>
      </c>
      <c r="BA97" s="128">
        <f>'SO 03 - Stupeň č. 3'!F34</f>
        <v>0</v>
      </c>
      <c r="BB97" s="128">
        <f>'SO 03 - Stupeň č. 3'!F35</f>
        <v>0</v>
      </c>
      <c r="BC97" s="128">
        <f>'SO 03 - Stupeň č. 3'!F36</f>
        <v>0</v>
      </c>
      <c r="BD97" s="130">
        <f>'SO 03 - Stupeň č. 3'!F37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Stupeň č. 4'!J30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 04 - Stupeň č. 4'!P123</f>
        <v>0</v>
      </c>
      <c r="AV98" s="128">
        <f>'SO 04 - Stupeň č. 4'!J33</f>
        <v>0</v>
      </c>
      <c r="AW98" s="128">
        <f>'SO 04 - Stupeň č. 4'!J34</f>
        <v>0</v>
      </c>
      <c r="AX98" s="128">
        <f>'SO 04 - Stupeň č. 4'!J35</f>
        <v>0</v>
      </c>
      <c r="AY98" s="128">
        <f>'SO 04 - Stupeň č. 4'!J36</f>
        <v>0</v>
      </c>
      <c r="AZ98" s="128">
        <f>'SO 04 - Stupeň č. 4'!F33</f>
        <v>0</v>
      </c>
      <c r="BA98" s="128">
        <f>'SO 04 - Stupeň č. 4'!F34</f>
        <v>0</v>
      </c>
      <c r="BB98" s="128">
        <f>'SO 04 - Stupeň č. 4'!F35</f>
        <v>0</v>
      </c>
      <c r="BC98" s="128">
        <f>'SO 04 - Stupeň č. 4'!F36</f>
        <v>0</v>
      </c>
      <c r="BD98" s="130">
        <f>'SO 04 - Stupeň č. 4'!F37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Stupeň č. 5'!J30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'SO 05 - Stupeň č. 5'!P124</f>
        <v>0</v>
      </c>
      <c r="AV99" s="128">
        <f>'SO 05 - Stupeň č. 5'!J33</f>
        <v>0</v>
      </c>
      <c r="AW99" s="128">
        <f>'SO 05 - Stupeň č. 5'!J34</f>
        <v>0</v>
      </c>
      <c r="AX99" s="128">
        <f>'SO 05 - Stupeň č. 5'!J35</f>
        <v>0</v>
      </c>
      <c r="AY99" s="128">
        <f>'SO 05 - Stupeň č. 5'!J36</f>
        <v>0</v>
      </c>
      <c r="AZ99" s="128">
        <f>'SO 05 - Stupeň č. 5'!F33</f>
        <v>0</v>
      </c>
      <c r="BA99" s="128">
        <f>'SO 05 - Stupeň č. 5'!F34</f>
        <v>0</v>
      </c>
      <c r="BB99" s="128">
        <f>'SO 05 - Stupeň č. 5'!F35</f>
        <v>0</v>
      </c>
      <c r="BC99" s="128">
        <f>'SO 05 - Stupeň č. 5'!F36</f>
        <v>0</v>
      </c>
      <c r="BD99" s="130">
        <f>'SO 05 - Stupeň č. 5'!F37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06 - Stupeň č. 6'!J30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'SO 06 - Stupeň č. 6'!P124</f>
        <v>0</v>
      </c>
      <c r="AV100" s="128">
        <f>'SO 06 - Stupeň č. 6'!J33</f>
        <v>0</v>
      </c>
      <c r="AW100" s="128">
        <f>'SO 06 - Stupeň č. 6'!J34</f>
        <v>0</v>
      </c>
      <c r="AX100" s="128">
        <f>'SO 06 - Stupeň č. 6'!J35</f>
        <v>0</v>
      </c>
      <c r="AY100" s="128">
        <f>'SO 06 - Stupeň č. 6'!J36</f>
        <v>0</v>
      </c>
      <c r="AZ100" s="128">
        <f>'SO 06 - Stupeň č. 6'!F33</f>
        <v>0</v>
      </c>
      <c r="BA100" s="128">
        <f>'SO 06 - Stupeň č. 6'!F34</f>
        <v>0</v>
      </c>
      <c r="BB100" s="128">
        <f>'SO 06 - Stupeň č. 6'!F35</f>
        <v>0</v>
      </c>
      <c r="BC100" s="128">
        <f>'SO 06 - Stupeň č. 6'!F36</f>
        <v>0</v>
      </c>
      <c r="BD100" s="130">
        <f>'SO 06 - Stupeň č. 6'!F37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07 - Stupeň č. 7'!J30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'SO 07 - Stupeň č. 7'!P124</f>
        <v>0</v>
      </c>
      <c r="AV101" s="128">
        <f>'SO 07 - Stupeň č. 7'!J33</f>
        <v>0</v>
      </c>
      <c r="AW101" s="128">
        <f>'SO 07 - Stupeň č. 7'!J34</f>
        <v>0</v>
      </c>
      <c r="AX101" s="128">
        <f>'SO 07 - Stupeň č. 7'!J35</f>
        <v>0</v>
      </c>
      <c r="AY101" s="128">
        <f>'SO 07 - Stupeň č. 7'!J36</f>
        <v>0</v>
      </c>
      <c r="AZ101" s="128">
        <f>'SO 07 - Stupeň č. 7'!F33</f>
        <v>0</v>
      </c>
      <c r="BA101" s="128">
        <f>'SO 07 - Stupeň č. 7'!F34</f>
        <v>0</v>
      </c>
      <c r="BB101" s="128">
        <f>'SO 07 - Stupeň č. 7'!F35</f>
        <v>0</v>
      </c>
      <c r="BC101" s="128">
        <f>'SO 07 - Stupeň č. 7'!F36</f>
        <v>0</v>
      </c>
      <c r="BD101" s="130">
        <f>'SO 07 - Stupeň č. 7'!F37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08 - Stupeň č. 8'!J30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'SO 08 - Stupeň č. 8'!P124</f>
        <v>0</v>
      </c>
      <c r="AV102" s="128">
        <f>'SO 08 - Stupeň č. 8'!J33</f>
        <v>0</v>
      </c>
      <c r="AW102" s="128">
        <f>'SO 08 - Stupeň č. 8'!J34</f>
        <v>0</v>
      </c>
      <c r="AX102" s="128">
        <f>'SO 08 - Stupeň č. 8'!J35</f>
        <v>0</v>
      </c>
      <c r="AY102" s="128">
        <f>'SO 08 - Stupeň č. 8'!J36</f>
        <v>0</v>
      </c>
      <c r="AZ102" s="128">
        <f>'SO 08 - Stupeň č. 8'!F33</f>
        <v>0</v>
      </c>
      <c r="BA102" s="128">
        <f>'SO 08 - Stupeň č. 8'!F34</f>
        <v>0</v>
      </c>
      <c r="BB102" s="128">
        <f>'SO 08 - Stupeň č. 8'!F35</f>
        <v>0</v>
      </c>
      <c r="BC102" s="128">
        <f>'SO 08 - Stupeň č. 8'!F36</f>
        <v>0</v>
      </c>
      <c r="BD102" s="130">
        <f>'SO 08 - Stupeň č. 8'!F37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119" t="s">
        <v>82</v>
      </c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09 - Balvanitý skluz č. 1'!J30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85</v>
      </c>
      <c r="AR103" s="126"/>
      <c r="AS103" s="127">
        <v>0</v>
      </c>
      <c r="AT103" s="128">
        <f>ROUND(SUM(AV103:AW103),2)</f>
        <v>0</v>
      </c>
      <c r="AU103" s="129">
        <f>'SO 09 - Balvanitý skluz č. 1'!P120</f>
        <v>0</v>
      </c>
      <c r="AV103" s="128">
        <f>'SO 09 - Balvanitý skluz č. 1'!J33</f>
        <v>0</v>
      </c>
      <c r="AW103" s="128">
        <f>'SO 09 - Balvanitý skluz č. 1'!J34</f>
        <v>0</v>
      </c>
      <c r="AX103" s="128">
        <f>'SO 09 - Balvanitý skluz č. 1'!J35</f>
        <v>0</v>
      </c>
      <c r="AY103" s="128">
        <f>'SO 09 - Balvanitý skluz č. 1'!J36</f>
        <v>0</v>
      </c>
      <c r="AZ103" s="128">
        <f>'SO 09 - Balvanitý skluz č. 1'!F33</f>
        <v>0</v>
      </c>
      <c r="BA103" s="128">
        <f>'SO 09 - Balvanitý skluz č. 1'!F34</f>
        <v>0</v>
      </c>
      <c r="BB103" s="128">
        <f>'SO 09 - Balvanitý skluz č. 1'!F35</f>
        <v>0</v>
      </c>
      <c r="BC103" s="128">
        <f>'SO 09 - Balvanitý skluz č. 1'!F36</f>
        <v>0</v>
      </c>
      <c r="BD103" s="130">
        <f>'SO 09 - Balvanitý skluz č. 1'!F37</f>
        <v>0</v>
      </c>
      <c r="BE103" s="7"/>
      <c r="BT103" s="131" t="s">
        <v>86</v>
      </c>
      <c r="BV103" s="131" t="s">
        <v>80</v>
      </c>
      <c r="BW103" s="131" t="s">
        <v>112</v>
      </c>
      <c r="BX103" s="131" t="s">
        <v>5</v>
      </c>
      <c r="CL103" s="131" t="s">
        <v>1</v>
      </c>
      <c r="CM103" s="131" t="s">
        <v>88</v>
      </c>
    </row>
    <row r="104" s="7" customFormat="1" ht="16.5" customHeight="1">
      <c r="A104" s="119" t="s">
        <v>82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10 - Balvanitý skluz č. 2'!J30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85</v>
      </c>
      <c r="AR104" s="126"/>
      <c r="AS104" s="127">
        <v>0</v>
      </c>
      <c r="AT104" s="128">
        <f>ROUND(SUM(AV104:AW104),2)</f>
        <v>0</v>
      </c>
      <c r="AU104" s="129">
        <f>'SO 10 - Balvanitý skluz č. 2'!P124</f>
        <v>0</v>
      </c>
      <c r="AV104" s="128">
        <f>'SO 10 - Balvanitý skluz č. 2'!J33</f>
        <v>0</v>
      </c>
      <c r="AW104" s="128">
        <f>'SO 10 - Balvanitý skluz č. 2'!J34</f>
        <v>0</v>
      </c>
      <c r="AX104" s="128">
        <f>'SO 10 - Balvanitý skluz č. 2'!J35</f>
        <v>0</v>
      </c>
      <c r="AY104" s="128">
        <f>'SO 10 - Balvanitý skluz č. 2'!J36</f>
        <v>0</v>
      </c>
      <c r="AZ104" s="128">
        <f>'SO 10 - Balvanitý skluz č. 2'!F33</f>
        <v>0</v>
      </c>
      <c r="BA104" s="128">
        <f>'SO 10 - Balvanitý skluz č. 2'!F34</f>
        <v>0</v>
      </c>
      <c r="BB104" s="128">
        <f>'SO 10 - Balvanitý skluz č. 2'!F35</f>
        <v>0</v>
      </c>
      <c r="BC104" s="128">
        <f>'SO 10 - Balvanitý skluz č. 2'!F36</f>
        <v>0</v>
      </c>
      <c r="BD104" s="130">
        <f>'SO 10 - Balvanitý skluz č. 2'!F37</f>
        <v>0</v>
      </c>
      <c r="BE104" s="7"/>
      <c r="BT104" s="131" t="s">
        <v>86</v>
      </c>
      <c r="BV104" s="131" t="s">
        <v>80</v>
      </c>
      <c r="BW104" s="131" t="s">
        <v>115</v>
      </c>
      <c r="BX104" s="131" t="s">
        <v>5</v>
      </c>
      <c r="CL104" s="131" t="s">
        <v>1</v>
      </c>
      <c r="CM104" s="131" t="s">
        <v>88</v>
      </c>
    </row>
    <row r="105" s="7" customFormat="1" ht="16.5" customHeight="1">
      <c r="A105" s="119" t="s">
        <v>82</v>
      </c>
      <c r="B105" s="120"/>
      <c r="C105" s="121"/>
      <c r="D105" s="122" t="s">
        <v>116</v>
      </c>
      <c r="E105" s="122"/>
      <c r="F105" s="122"/>
      <c r="G105" s="122"/>
      <c r="H105" s="122"/>
      <c r="I105" s="123"/>
      <c r="J105" s="122" t="s">
        <v>117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11 - Stupeň č. 9'!J30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85</v>
      </c>
      <c r="AR105" s="126"/>
      <c r="AS105" s="127">
        <v>0</v>
      </c>
      <c r="AT105" s="128">
        <f>ROUND(SUM(AV105:AW105),2)</f>
        <v>0</v>
      </c>
      <c r="AU105" s="129">
        <f>'SO 11 - Stupeň č. 9'!P124</f>
        <v>0</v>
      </c>
      <c r="AV105" s="128">
        <f>'SO 11 - Stupeň č. 9'!J33</f>
        <v>0</v>
      </c>
      <c r="AW105" s="128">
        <f>'SO 11 - Stupeň č. 9'!J34</f>
        <v>0</v>
      </c>
      <c r="AX105" s="128">
        <f>'SO 11 - Stupeň č. 9'!J35</f>
        <v>0</v>
      </c>
      <c r="AY105" s="128">
        <f>'SO 11 - Stupeň č. 9'!J36</f>
        <v>0</v>
      </c>
      <c r="AZ105" s="128">
        <f>'SO 11 - Stupeň č. 9'!F33</f>
        <v>0</v>
      </c>
      <c r="BA105" s="128">
        <f>'SO 11 - Stupeň č. 9'!F34</f>
        <v>0</v>
      </c>
      <c r="BB105" s="128">
        <f>'SO 11 - Stupeň č. 9'!F35</f>
        <v>0</v>
      </c>
      <c r="BC105" s="128">
        <f>'SO 11 - Stupeň č. 9'!F36</f>
        <v>0</v>
      </c>
      <c r="BD105" s="130">
        <f>'SO 11 - Stupeň č. 9'!F37</f>
        <v>0</v>
      </c>
      <c r="BE105" s="7"/>
      <c r="BT105" s="131" t="s">
        <v>86</v>
      </c>
      <c r="BV105" s="131" t="s">
        <v>80</v>
      </c>
      <c r="BW105" s="131" t="s">
        <v>118</v>
      </c>
      <c r="BX105" s="131" t="s">
        <v>5</v>
      </c>
      <c r="CL105" s="131" t="s">
        <v>1</v>
      </c>
      <c r="CM105" s="131" t="s">
        <v>88</v>
      </c>
    </row>
    <row r="106" s="7" customFormat="1" ht="16.5" customHeight="1">
      <c r="A106" s="119" t="s">
        <v>82</v>
      </c>
      <c r="B106" s="120"/>
      <c r="C106" s="121"/>
      <c r="D106" s="122" t="s">
        <v>119</v>
      </c>
      <c r="E106" s="122"/>
      <c r="F106" s="122"/>
      <c r="G106" s="122"/>
      <c r="H106" s="122"/>
      <c r="I106" s="123"/>
      <c r="J106" s="122" t="s">
        <v>120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'SO 12 - Stupeň č. 10'!J30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85</v>
      </c>
      <c r="AR106" s="126"/>
      <c r="AS106" s="127">
        <v>0</v>
      </c>
      <c r="AT106" s="128">
        <f>ROUND(SUM(AV106:AW106),2)</f>
        <v>0</v>
      </c>
      <c r="AU106" s="129">
        <f>'SO 12 - Stupeň č. 10'!P124</f>
        <v>0</v>
      </c>
      <c r="AV106" s="128">
        <f>'SO 12 - Stupeň č. 10'!J33</f>
        <v>0</v>
      </c>
      <c r="AW106" s="128">
        <f>'SO 12 - Stupeň č. 10'!J34</f>
        <v>0</v>
      </c>
      <c r="AX106" s="128">
        <f>'SO 12 - Stupeň č. 10'!J35</f>
        <v>0</v>
      </c>
      <c r="AY106" s="128">
        <f>'SO 12 - Stupeň č. 10'!J36</f>
        <v>0</v>
      </c>
      <c r="AZ106" s="128">
        <f>'SO 12 - Stupeň č. 10'!F33</f>
        <v>0</v>
      </c>
      <c r="BA106" s="128">
        <f>'SO 12 - Stupeň č. 10'!F34</f>
        <v>0</v>
      </c>
      <c r="BB106" s="128">
        <f>'SO 12 - Stupeň č. 10'!F35</f>
        <v>0</v>
      </c>
      <c r="BC106" s="128">
        <f>'SO 12 - Stupeň č. 10'!F36</f>
        <v>0</v>
      </c>
      <c r="BD106" s="130">
        <f>'SO 12 - Stupeň č. 10'!F37</f>
        <v>0</v>
      </c>
      <c r="BE106" s="7"/>
      <c r="BT106" s="131" t="s">
        <v>86</v>
      </c>
      <c r="BV106" s="131" t="s">
        <v>80</v>
      </c>
      <c r="BW106" s="131" t="s">
        <v>121</v>
      </c>
      <c r="BX106" s="131" t="s">
        <v>5</v>
      </c>
      <c r="CL106" s="131" t="s">
        <v>1</v>
      </c>
      <c r="CM106" s="131" t="s">
        <v>88</v>
      </c>
    </row>
    <row r="107" s="7" customFormat="1" ht="16.5" customHeight="1">
      <c r="A107" s="119" t="s">
        <v>82</v>
      </c>
      <c r="B107" s="120"/>
      <c r="C107" s="121"/>
      <c r="D107" s="122" t="s">
        <v>122</v>
      </c>
      <c r="E107" s="122"/>
      <c r="F107" s="122"/>
      <c r="G107" s="122"/>
      <c r="H107" s="122"/>
      <c r="I107" s="123"/>
      <c r="J107" s="122" t="s">
        <v>123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'SO 13 - Balvanitý skluz č. 3'!J30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85</v>
      </c>
      <c r="AR107" s="126"/>
      <c r="AS107" s="127">
        <v>0</v>
      </c>
      <c r="AT107" s="128">
        <f>ROUND(SUM(AV107:AW107),2)</f>
        <v>0</v>
      </c>
      <c r="AU107" s="129">
        <f>'SO 13 - Balvanitý skluz č. 3'!P124</f>
        <v>0</v>
      </c>
      <c r="AV107" s="128">
        <f>'SO 13 - Balvanitý skluz č. 3'!J33</f>
        <v>0</v>
      </c>
      <c r="AW107" s="128">
        <f>'SO 13 - Balvanitý skluz č. 3'!J34</f>
        <v>0</v>
      </c>
      <c r="AX107" s="128">
        <f>'SO 13 - Balvanitý skluz č. 3'!J35</f>
        <v>0</v>
      </c>
      <c r="AY107" s="128">
        <f>'SO 13 - Balvanitý skluz č. 3'!J36</f>
        <v>0</v>
      </c>
      <c r="AZ107" s="128">
        <f>'SO 13 - Balvanitý skluz č. 3'!F33</f>
        <v>0</v>
      </c>
      <c r="BA107" s="128">
        <f>'SO 13 - Balvanitý skluz č. 3'!F34</f>
        <v>0</v>
      </c>
      <c r="BB107" s="128">
        <f>'SO 13 - Balvanitý skluz č. 3'!F35</f>
        <v>0</v>
      </c>
      <c r="BC107" s="128">
        <f>'SO 13 - Balvanitý skluz č. 3'!F36</f>
        <v>0</v>
      </c>
      <c r="BD107" s="130">
        <f>'SO 13 - Balvanitý skluz č. 3'!F37</f>
        <v>0</v>
      </c>
      <c r="BE107" s="7"/>
      <c r="BT107" s="131" t="s">
        <v>86</v>
      </c>
      <c r="BV107" s="131" t="s">
        <v>80</v>
      </c>
      <c r="BW107" s="131" t="s">
        <v>124</v>
      </c>
      <c r="BX107" s="131" t="s">
        <v>5</v>
      </c>
      <c r="CL107" s="131" t="s">
        <v>1</v>
      </c>
      <c r="CM107" s="131" t="s">
        <v>88</v>
      </c>
    </row>
    <row r="108" s="7" customFormat="1" ht="16.5" customHeight="1">
      <c r="A108" s="119" t="s">
        <v>82</v>
      </c>
      <c r="B108" s="120"/>
      <c r="C108" s="121"/>
      <c r="D108" s="122" t="s">
        <v>125</v>
      </c>
      <c r="E108" s="122"/>
      <c r="F108" s="122"/>
      <c r="G108" s="122"/>
      <c r="H108" s="122"/>
      <c r="I108" s="123"/>
      <c r="J108" s="122" t="s">
        <v>126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'SO 14 - Balvanitý skluz č. 4'!J30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85</v>
      </c>
      <c r="AR108" s="126"/>
      <c r="AS108" s="127">
        <v>0</v>
      </c>
      <c r="AT108" s="128">
        <f>ROUND(SUM(AV108:AW108),2)</f>
        <v>0</v>
      </c>
      <c r="AU108" s="129">
        <f>'SO 14 - Balvanitý skluz č. 4'!P125</f>
        <v>0</v>
      </c>
      <c r="AV108" s="128">
        <f>'SO 14 - Balvanitý skluz č. 4'!J33</f>
        <v>0</v>
      </c>
      <c r="AW108" s="128">
        <f>'SO 14 - Balvanitý skluz č. 4'!J34</f>
        <v>0</v>
      </c>
      <c r="AX108" s="128">
        <f>'SO 14 - Balvanitý skluz č. 4'!J35</f>
        <v>0</v>
      </c>
      <c r="AY108" s="128">
        <f>'SO 14 - Balvanitý skluz č. 4'!J36</f>
        <v>0</v>
      </c>
      <c r="AZ108" s="128">
        <f>'SO 14 - Balvanitý skluz č. 4'!F33</f>
        <v>0</v>
      </c>
      <c r="BA108" s="128">
        <f>'SO 14 - Balvanitý skluz č. 4'!F34</f>
        <v>0</v>
      </c>
      <c r="BB108" s="128">
        <f>'SO 14 - Balvanitý skluz č. 4'!F35</f>
        <v>0</v>
      </c>
      <c r="BC108" s="128">
        <f>'SO 14 - Balvanitý skluz č. 4'!F36</f>
        <v>0</v>
      </c>
      <c r="BD108" s="130">
        <f>'SO 14 - Balvanitý skluz č. 4'!F37</f>
        <v>0</v>
      </c>
      <c r="BE108" s="7"/>
      <c r="BT108" s="131" t="s">
        <v>86</v>
      </c>
      <c r="BV108" s="131" t="s">
        <v>80</v>
      </c>
      <c r="BW108" s="131" t="s">
        <v>127</v>
      </c>
      <c r="BX108" s="131" t="s">
        <v>5</v>
      </c>
      <c r="CL108" s="131" t="s">
        <v>1</v>
      </c>
      <c r="CM108" s="131" t="s">
        <v>88</v>
      </c>
    </row>
    <row r="109" s="7" customFormat="1" ht="16.5" customHeight="1">
      <c r="A109" s="119" t="s">
        <v>82</v>
      </c>
      <c r="B109" s="120"/>
      <c r="C109" s="121"/>
      <c r="D109" s="122" t="s">
        <v>128</v>
      </c>
      <c r="E109" s="122"/>
      <c r="F109" s="122"/>
      <c r="G109" s="122"/>
      <c r="H109" s="122"/>
      <c r="I109" s="123"/>
      <c r="J109" s="122" t="s">
        <v>129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'SO 15 - Balvanitý skluz č. 5'!J30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85</v>
      </c>
      <c r="AR109" s="126"/>
      <c r="AS109" s="127">
        <v>0</v>
      </c>
      <c r="AT109" s="128">
        <f>ROUND(SUM(AV109:AW109),2)</f>
        <v>0</v>
      </c>
      <c r="AU109" s="129">
        <f>'SO 15 - Balvanitý skluz č. 5'!P125</f>
        <v>0</v>
      </c>
      <c r="AV109" s="128">
        <f>'SO 15 - Balvanitý skluz č. 5'!J33</f>
        <v>0</v>
      </c>
      <c r="AW109" s="128">
        <f>'SO 15 - Balvanitý skluz č. 5'!J34</f>
        <v>0</v>
      </c>
      <c r="AX109" s="128">
        <f>'SO 15 - Balvanitý skluz č. 5'!J35</f>
        <v>0</v>
      </c>
      <c r="AY109" s="128">
        <f>'SO 15 - Balvanitý skluz č. 5'!J36</f>
        <v>0</v>
      </c>
      <c r="AZ109" s="128">
        <f>'SO 15 - Balvanitý skluz č. 5'!F33</f>
        <v>0</v>
      </c>
      <c r="BA109" s="128">
        <f>'SO 15 - Balvanitý skluz č. 5'!F34</f>
        <v>0</v>
      </c>
      <c r="BB109" s="128">
        <f>'SO 15 - Balvanitý skluz č. 5'!F35</f>
        <v>0</v>
      </c>
      <c r="BC109" s="128">
        <f>'SO 15 - Balvanitý skluz č. 5'!F36</f>
        <v>0</v>
      </c>
      <c r="BD109" s="130">
        <f>'SO 15 - Balvanitý skluz č. 5'!F37</f>
        <v>0</v>
      </c>
      <c r="BE109" s="7"/>
      <c r="BT109" s="131" t="s">
        <v>86</v>
      </c>
      <c r="BV109" s="131" t="s">
        <v>80</v>
      </c>
      <c r="BW109" s="131" t="s">
        <v>130</v>
      </c>
      <c r="BX109" s="131" t="s">
        <v>5</v>
      </c>
      <c r="CL109" s="131" t="s">
        <v>1</v>
      </c>
      <c r="CM109" s="131" t="s">
        <v>88</v>
      </c>
    </row>
    <row r="110" s="7" customFormat="1" ht="16.5" customHeight="1">
      <c r="A110" s="119" t="s">
        <v>82</v>
      </c>
      <c r="B110" s="120"/>
      <c r="C110" s="121"/>
      <c r="D110" s="122" t="s">
        <v>131</v>
      </c>
      <c r="E110" s="122"/>
      <c r="F110" s="122"/>
      <c r="G110" s="122"/>
      <c r="H110" s="122"/>
      <c r="I110" s="123"/>
      <c r="J110" s="122" t="s">
        <v>132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'SO 16 - Balvanitý skluz č. 6'!J30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85</v>
      </c>
      <c r="AR110" s="126"/>
      <c r="AS110" s="127">
        <v>0</v>
      </c>
      <c r="AT110" s="128">
        <f>ROUND(SUM(AV110:AW110),2)</f>
        <v>0</v>
      </c>
      <c r="AU110" s="129">
        <f>'SO 16 - Balvanitý skluz č. 6'!P124</f>
        <v>0</v>
      </c>
      <c r="AV110" s="128">
        <f>'SO 16 - Balvanitý skluz č. 6'!J33</f>
        <v>0</v>
      </c>
      <c r="AW110" s="128">
        <f>'SO 16 - Balvanitý skluz č. 6'!J34</f>
        <v>0</v>
      </c>
      <c r="AX110" s="128">
        <f>'SO 16 - Balvanitý skluz č. 6'!J35</f>
        <v>0</v>
      </c>
      <c r="AY110" s="128">
        <f>'SO 16 - Balvanitý skluz č. 6'!J36</f>
        <v>0</v>
      </c>
      <c r="AZ110" s="128">
        <f>'SO 16 - Balvanitý skluz č. 6'!F33</f>
        <v>0</v>
      </c>
      <c r="BA110" s="128">
        <f>'SO 16 - Balvanitý skluz č. 6'!F34</f>
        <v>0</v>
      </c>
      <c r="BB110" s="128">
        <f>'SO 16 - Balvanitý skluz č. 6'!F35</f>
        <v>0</v>
      </c>
      <c r="BC110" s="128">
        <f>'SO 16 - Balvanitý skluz č. 6'!F36</f>
        <v>0</v>
      </c>
      <c r="BD110" s="130">
        <f>'SO 16 - Balvanitý skluz č. 6'!F37</f>
        <v>0</v>
      </c>
      <c r="BE110" s="7"/>
      <c r="BT110" s="131" t="s">
        <v>86</v>
      </c>
      <c r="BV110" s="131" t="s">
        <v>80</v>
      </c>
      <c r="BW110" s="131" t="s">
        <v>133</v>
      </c>
      <c r="BX110" s="131" t="s">
        <v>5</v>
      </c>
      <c r="CL110" s="131" t="s">
        <v>1</v>
      </c>
      <c r="CM110" s="131" t="s">
        <v>88</v>
      </c>
    </row>
    <row r="111" s="7" customFormat="1" ht="16.5" customHeight="1">
      <c r="A111" s="119" t="s">
        <v>82</v>
      </c>
      <c r="B111" s="120"/>
      <c r="C111" s="121"/>
      <c r="D111" s="122" t="s">
        <v>134</v>
      </c>
      <c r="E111" s="122"/>
      <c r="F111" s="122"/>
      <c r="G111" s="122"/>
      <c r="H111" s="122"/>
      <c r="I111" s="123"/>
      <c r="J111" s="122" t="s">
        <v>135</v>
      </c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4">
        <f>'SO 17 - Sanace výtrží v ř...'!J30</f>
        <v>0</v>
      </c>
      <c r="AH111" s="123"/>
      <c r="AI111" s="123"/>
      <c r="AJ111" s="123"/>
      <c r="AK111" s="123"/>
      <c r="AL111" s="123"/>
      <c r="AM111" s="123"/>
      <c r="AN111" s="124">
        <f>SUM(AG111,AT111)</f>
        <v>0</v>
      </c>
      <c r="AO111" s="123"/>
      <c r="AP111" s="123"/>
      <c r="AQ111" s="125" t="s">
        <v>85</v>
      </c>
      <c r="AR111" s="126"/>
      <c r="AS111" s="127">
        <v>0</v>
      </c>
      <c r="AT111" s="128">
        <f>ROUND(SUM(AV111:AW111),2)</f>
        <v>0</v>
      </c>
      <c r="AU111" s="129">
        <f>'SO 17 - Sanace výtrží v ř...'!P120</f>
        <v>0</v>
      </c>
      <c r="AV111" s="128">
        <f>'SO 17 - Sanace výtrží v ř...'!J33</f>
        <v>0</v>
      </c>
      <c r="AW111" s="128">
        <f>'SO 17 - Sanace výtrží v ř...'!J34</f>
        <v>0</v>
      </c>
      <c r="AX111" s="128">
        <f>'SO 17 - Sanace výtrží v ř...'!J35</f>
        <v>0</v>
      </c>
      <c r="AY111" s="128">
        <f>'SO 17 - Sanace výtrží v ř...'!J36</f>
        <v>0</v>
      </c>
      <c r="AZ111" s="128">
        <f>'SO 17 - Sanace výtrží v ř...'!F33</f>
        <v>0</v>
      </c>
      <c r="BA111" s="128">
        <f>'SO 17 - Sanace výtrží v ř...'!F34</f>
        <v>0</v>
      </c>
      <c r="BB111" s="128">
        <f>'SO 17 - Sanace výtrží v ř...'!F35</f>
        <v>0</v>
      </c>
      <c r="BC111" s="128">
        <f>'SO 17 - Sanace výtrží v ř...'!F36</f>
        <v>0</v>
      </c>
      <c r="BD111" s="130">
        <f>'SO 17 - Sanace výtrží v ř...'!F37</f>
        <v>0</v>
      </c>
      <c r="BE111" s="7"/>
      <c r="BT111" s="131" t="s">
        <v>86</v>
      </c>
      <c r="BV111" s="131" t="s">
        <v>80</v>
      </c>
      <c r="BW111" s="131" t="s">
        <v>136</v>
      </c>
      <c r="BX111" s="131" t="s">
        <v>5</v>
      </c>
      <c r="CL111" s="131" t="s">
        <v>1</v>
      </c>
      <c r="CM111" s="131" t="s">
        <v>88</v>
      </c>
    </row>
    <row r="112" s="7" customFormat="1" ht="16.5" customHeight="1">
      <c r="A112" s="119" t="s">
        <v>82</v>
      </c>
      <c r="B112" s="120"/>
      <c r="C112" s="121"/>
      <c r="D112" s="122" t="s">
        <v>137</v>
      </c>
      <c r="E112" s="122"/>
      <c r="F112" s="122"/>
      <c r="G112" s="122"/>
      <c r="H112" s="122"/>
      <c r="I112" s="123"/>
      <c r="J112" s="122" t="s">
        <v>138</v>
      </c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4">
        <f>'SO 18 - Nánosy v ř. km 10...'!J30</f>
        <v>0</v>
      </c>
      <c r="AH112" s="123"/>
      <c r="AI112" s="123"/>
      <c r="AJ112" s="123"/>
      <c r="AK112" s="123"/>
      <c r="AL112" s="123"/>
      <c r="AM112" s="123"/>
      <c r="AN112" s="124">
        <f>SUM(AG112,AT112)</f>
        <v>0</v>
      </c>
      <c r="AO112" s="123"/>
      <c r="AP112" s="123"/>
      <c r="AQ112" s="125" t="s">
        <v>85</v>
      </c>
      <c r="AR112" s="126"/>
      <c r="AS112" s="127">
        <v>0</v>
      </c>
      <c r="AT112" s="128">
        <f>ROUND(SUM(AV112:AW112),2)</f>
        <v>0</v>
      </c>
      <c r="AU112" s="129">
        <f>'SO 18 - Nánosy v ř. km 10...'!P121</f>
        <v>0</v>
      </c>
      <c r="AV112" s="128">
        <f>'SO 18 - Nánosy v ř. km 10...'!J33</f>
        <v>0</v>
      </c>
      <c r="AW112" s="128">
        <f>'SO 18 - Nánosy v ř. km 10...'!J34</f>
        <v>0</v>
      </c>
      <c r="AX112" s="128">
        <f>'SO 18 - Nánosy v ř. km 10...'!J35</f>
        <v>0</v>
      </c>
      <c r="AY112" s="128">
        <f>'SO 18 - Nánosy v ř. km 10...'!J36</f>
        <v>0</v>
      </c>
      <c r="AZ112" s="128">
        <f>'SO 18 - Nánosy v ř. km 10...'!F33</f>
        <v>0</v>
      </c>
      <c r="BA112" s="128">
        <f>'SO 18 - Nánosy v ř. km 10...'!F34</f>
        <v>0</v>
      </c>
      <c r="BB112" s="128">
        <f>'SO 18 - Nánosy v ř. km 10...'!F35</f>
        <v>0</v>
      </c>
      <c r="BC112" s="128">
        <f>'SO 18 - Nánosy v ř. km 10...'!F36</f>
        <v>0</v>
      </c>
      <c r="BD112" s="130">
        <f>'SO 18 - Nánosy v ř. km 10...'!F37</f>
        <v>0</v>
      </c>
      <c r="BE112" s="7"/>
      <c r="BT112" s="131" t="s">
        <v>86</v>
      </c>
      <c r="BV112" s="131" t="s">
        <v>80</v>
      </c>
      <c r="BW112" s="131" t="s">
        <v>139</v>
      </c>
      <c r="BX112" s="131" t="s">
        <v>5</v>
      </c>
      <c r="CL112" s="131" t="s">
        <v>1</v>
      </c>
      <c r="CM112" s="131" t="s">
        <v>88</v>
      </c>
    </row>
    <row r="113" s="7" customFormat="1" ht="16.5" customHeight="1">
      <c r="A113" s="119" t="s">
        <v>82</v>
      </c>
      <c r="B113" s="120"/>
      <c r="C113" s="121"/>
      <c r="D113" s="122" t="s">
        <v>140</v>
      </c>
      <c r="E113" s="122"/>
      <c r="F113" s="122"/>
      <c r="G113" s="122"/>
      <c r="H113" s="122"/>
      <c r="I113" s="123"/>
      <c r="J113" s="122" t="s">
        <v>141</v>
      </c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4">
        <f>'VRN - Bělkovice-Lašťany'!J30</f>
        <v>0</v>
      </c>
      <c r="AH113" s="123"/>
      <c r="AI113" s="123"/>
      <c r="AJ113" s="123"/>
      <c r="AK113" s="123"/>
      <c r="AL113" s="123"/>
      <c r="AM113" s="123"/>
      <c r="AN113" s="124">
        <f>SUM(AG113,AT113)</f>
        <v>0</v>
      </c>
      <c r="AO113" s="123"/>
      <c r="AP113" s="123"/>
      <c r="AQ113" s="125" t="s">
        <v>85</v>
      </c>
      <c r="AR113" s="126"/>
      <c r="AS113" s="132">
        <v>0</v>
      </c>
      <c r="AT113" s="133">
        <f>ROUND(SUM(AV113:AW113),2)</f>
        <v>0</v>
      </c>
      <c r="AU113" s="134">
        <f>'VRN - Bělkovice-Lašťany'!P121</f>
        <v>0</v>
      </c>
      <c r="AV113" s="133">
        <f>'VRN - Bělkovice-Lašťany'!J33</f>
        <v>0</v>
      </c>
      <c r="AW113" s="133">
        <f>'VRN - Bělkovice-Lašťany'!J34</f>
        <v>0</v>
      </c>
      <c r="AX113" s="133">
        <f>'VRN - Bělkovice-Lašťany'!J35</f>
        <v>0</v>
      </c>
      <c r="AY113" s="133">
        <f>'VRN - Bělkovice-Lašťany'!J36</f>
        <v>0</v>
      </c>
      <c r="AZ113" s="133">
        <f>'VRN - Bělkovice-Lašťany'!F33</f>
        <v>0</v>
      </c>
      <c r="BA113" s="133">
        <f>'VRN - Bělkovice-Lašťany'!F34</f>
        <v>0</v>
      </c>
      <c r="BB113" s="133">
        <f>'VRN - Bělkovice-Lašťany'!F35</f>
        <v>0</v>
      </c>
      <c r="BC113" s="133">
        <f>'VRN - Bělkovice-Lašťany'!F36</f>
        <v>0</v>
      </c>
      <c r="BD113" s="135">
        <f>'VRN - Bělkovice-Lašťany'!F37</f>
        <v>0</v>
      </c>
      <c r="BE113" s="7"/>
      <c r="BT113" s="131" t="s">
        <v>86</v>
      </c>
      <c r="BV113" s="131" t="s">
        <v>80</v>
      </c>
      <c r="BW113" s="131" t="s">
        <v>142</v>
      </c>
      <c r="BX113" s="131" t="s">
        <v>5</v>
      </c>
      <c r="CL113" s="131" t="s">
        <v>1</v>
      </c>
      <c r="CM113" s="131" t="s">
        <v>88</v>
      </c>
    </row>
    <row r="114" s="2" customFormat="1" ht="30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4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44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</row>
  </sheetData>
  <sheetProtection sheet="1" formatColumns="0" formatRows="0" objects="1" scenarios="1" spinCount="100000" saltValue="Ge/RSmQ2qkcGhJ8XdlQhjUs9xEyiKqq5y/7Dror3BT5CyvhOzASr1ogJbn82lXBfeM52SDXL/peEq/4sdnIJLg==" hashValue="nM/KJqA5tUVyS8hdaJNWWai/QptDsTU5qXTtolUqfNKhUg8iMbjeWawH5RkIIfaaJVIvcZAc39vrL0H6ehFG9w==" algorithmName="SHA-512" password="CC35"/>
  <mergeCells count="11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94:AP94"/>
  </mergeCells>
  <hyperlinks>
    <hyperlink ref="A95" location="'SO 01 - Stupeň č. 1'!C2" display="/"/>
    <hyperlink ref="A96" location="'SO 02 - Stupeň č. 2'!C2" display="/"/>
    <hyperlink ref="A97" location="'SO 03 - Stupeň č. 3'!C2" display="/"/>
    <hyperlink ref="A98" location="'SO 04 - Stupeň č. 4'!C2" display="/"/>
    <hyperlink ref="A99" location="'SO 05 - Stupeň č. 5'!C2" display="/"/>
    <hyperlink ref="A100" location="'SO 06 - Stupeň č. 6'!C2" display="/"/>
    <hyperlink ref="A101" location="'SO 07 - Stupeň č. 7'!C2" display="/"/>
    <hyperlink ref="A102" location="'SO 08 - Stupeň č. 8'!C2" display="/"/>
    <hyperlink ref="A103" location="'SO 09 - Balvanitý skluz č. 1'!C2" display="/"/>
    <hyperlink ref="A104" location="'SO 10 - Balvanitý skluz č. 2'!C2" display="/"/>
    <hyperlink ref="A105" location="'SO 11 - Stupeň č. 9'!C2" display="/"/>
    <hyperlink ref="A106" location="'SO 12 - Stupeň č. 10'!C2" display="/"/>
    <hyperlink ref="A107" location="'SO 13 - Balvanitý skluz č. 3'!C2" display="/"/>
    <hyperlink ref="A108" location="'SO 14 - Balvanitý skluz č. 4'!C2" display="/"/>
    <hyperlink ref="A109" location="'SO 15 - Balvanitý skluz č. 5'!C2" display="/"/>
    <hyperlink ref="A110" location="'SO 16 - Balvanitý skluz č. 6'!C2" display="/"/>
    <hyperlink ref="A111" location="'SO 17 - Sanace výtrží v ř...'!C2" display="/"/>
    <hyperlink ref="A112" location="'SO 18 - Nánosy v ř. km 10...'!C2" display="/"/>
    <hyperlink ref="A113" location="'VRN - Bělkovice-Lašťan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ROUND((SUM(BE120:BE154)),  2)</f>
        <v>0</v>
      </c>
      <c r="G33" s="38"/>
      <c r="H33" s="38"/>
      <c r="I33" s="155">
        <v>0.20999999999999999</v>
      </c>
      <c r="J33" s="154">
        <f>ROUND(((SUM(BE120:BE154))*I33),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ROUND((SUM(BF120:BF154)),  2)</f>
        <v>0</v>
      </c>
      <c r="G34" s="38"/>
      <c r="H34" s="38"/>
      <c r="I34" s="155">
        <v>0.14999999999999999</v>
      </c>
      <c r="J34" s="154">
        <f>ROUND(((SUM(BF120:BF154))*I34),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ROUND((SUM(BG120:BG154)),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ROUND((SUM(BH120:BH154)),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ROUND((SUM(BI120:BI154)),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09 - Balvanitý skluz č.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Trusovický potok, Bělkovice-Lašťany - oprava příčných objektů, nánosy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144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09 - Balvanitý skluz č. 1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k.ú. Bělkovice, Lašťany</v>
      </c>
      <c r="G114" s="40"/>
      <c r="H114" s="40"/>
      <c r="I114" s="32" t="s">
        <v>22</v>
      </c>
      <c r="J114" s="79" t="str">
        <f>IF(J12="","",J12)</f>
        <v>20. 7. 2022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>PM, s.p. - Ing. Šefčíková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160</v>
      </c>
      <c r="D119" s="194" t="s">
        <v>63</v>
      </c>
      <c r="E119" s="194" t="s">
        <v>59</v>
      </c>
      <c r="F119" s="194" t="s">
        <v>60</v>
      </c>
      <c r="G119" s="194" t="s">
        <v>161</v>
      </c>
      <c r="H119" s="194" t="s">
        <v>162</v>
      </c>
      <c r="I119" s="194" t="s">
        <v>163</v>
      </c>
      <c r="J119" s="195" t="s">
        <v>148</v>
      </c>
      <c r="K119" s="196" t="s">
        <v>164</v>
      </c>
      <c r="L119" s="197"/>
      <c r="M119" s="100" t="s">
        <v>1</v>
      </c>
      <c r="N119" s="101" t="s">
        <v>42</v>
      </c>
      <c r="O119" s="101" t="s">
        <v>165</v>
      </c>
      <c r="P119" s="101" t="s">
        <v>166</v>
      </c>
      <c r="Q119" s="101" t="s">
        <v>167</v>
      </c>
      <c r="R119" s="101" t="s">
        <v>168</v>
      </c>
      <c r="S119" s="101" t="s">
        <v>169</v>
      </c>
      <c r="T119" s="102" t="s">
        <v>170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171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49.845676500000003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150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172</v>
      </c>
      <c r="F121" s="206" t="s">
        <v>173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P122+P141+P153</f>
        <v>0</v>
      </c>
      <c r="Q121" s="211"/>
      <c r="R121" s="212">
        <f>R122+R141+R153</f>
        <v>49.845676500000003</v>
      </c>
      <c r="S121" s="211"/>
      <c r="T121" s="213">
        <f>T122+T141+T153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86</v>
      </c>
      <c r="AT121" s="215" t="s">
        <v>77</v>
      </c>
      <c r="AU121" s="215" t="s">
        <v>78</v>
      </c>
      <c r="AY121" s="214" t="s">
        <v>174</v>
      </c>
      <c r="BK121" s="216">
        <f>BK122+BK141+BK153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86</v>
      </c>
      <c r="F122" s="217" t="s">
        <v>175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SUM(P123:P140)</f>
        <v>0</v>
      </c>
      <c r="Q122" s="211"/>
      <c r="R122" s="212">
        <f>SUM(R123:R140)</f>
        <v>0.81441000000000008</v>
      </c>
      <c r="S122" s="211"/>
      <c r="T122" s="213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77</v>
      </c>
      <c r="AU122" s="215" t="s">
        <v>86</v>
      </c>
      <c r="AY122" s="214" t="s">
        <v>174</v>
      </c>
      <c r="BK122" s="216">
        <f>SUM(BK123:BK140)</f>
        <v>0</v>
      </c>
    </row>
    <row r="123" s="2" customFormat="1" ht="24.15" customHeight="1">
      <c r="A123" s="38"/>
      <c r="B123" s="39"/>
      <c r="C123" s="219" t="s">
        <v>86</v>
      </c>
      <c r="D123" s="219" t="s">
        <v>176</v>
      </c>
      <c r="E123" s="220" t="s">
        <v>177</v>
      </c>
      <c r="F123" s="221" t="s">
        <v>178</v>
      </c>
      <c r="G123" s="222" t="s">
        <v>179</v>
      </c>
      <c r="H123" s="223">
        <v>60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43</v>
      </c>
      <c r="O123" s="91"/>
      <c r="P123" s="229">
        <f>O123*H123</f>
        <v>0</v>
      </c>
      <c r="Q123" s="229">
        <v>3.0000000000000001E-05</v>
      </c>
      <c r="R123" s="229">
        <f>Q123*H123</f>
        <v>0.0018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180</v>
      </c>
      <c r="AT123" s="231" t="s">
        <v>176</v>
      </c>
      <c r="AU123" s="231" t="s">
        <v>88</v>
      </c>
      <c r="AY123" s="17" t="s">
        <v>174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86</v>
      </c>
      <c r="BK123" s="232">
        <f>ROUND(I123*H123,2)</f>
        <v>0</v>
      </c>
      <c r="BL123" s="17" t="s">
        <v>180</v>
      </c>
      <c r="BM123" s="231" t="s">
        <v>797</v>
      </c>
    </row>
    <row r="124" s="2" customFormat="1" ht="49.05" customHeight="1">
      <c r="A124" s="38"/>
      <c r="B124" s="39"/>
      <c r="C124" s="219" t="s">
        <v>88</v>
      </c>
      <c r="D124" s="219" t="s">
        <v>176</v>
      </c>
      <c r="E124" s="220" t="s">
        <v>182</v>
      </c>
      <c r="F124" s="221" t="s">
        <v>183</v>
      </c>
      <c r="G124" s="222" t="s">
        <v>179</v>
      </c>
      <c r="H124" s="223">
        <v>60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180</v>
      </c>
      <c r="AT124" s="231" t="s">
        <v>176</v>
      </c>
      <c r="AU124" s="231" t="s">
        <v>88</v>
      </c>
      <c r="AY124" s="17" t="s">
        <v>174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86</v>
      </c>
      <c r="BK124" s="232">
        <f>ROUND(I124*H124,2)</f>
        <v>0</v>
      </c>
      <c r="BL124" s="17" t="s">
        <v>180</v>
      </c>
      <c r="BM124" s="231" t="s">
        <v>798</v>
      </c>
    </row>
    <row r="125" s="2" customFormat="1" ht="21.75" customHeight="1">
      <c r="A125" s="38"/>
      <c r="B125" s="39"/>
      <c r="C125" s="219" t="s">
        <v>185</v>
      </c>
      <c r="D125" s="219" t="s">
        <v>176</v>
      </c>
      <c r="E125" s="220" t="s">
        <v>197</v>
      </c>
      <c r="F125" s="221" t="s">
        <v>198</v>
      </c>
      <c r="G125" s="222" t="s">
        <v>199</v>
      </c>
      <c r="H125" s="223">
        <v>37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0.021930000000000002</v>
      </c>
      <c r="R125" s="229">
        <f>Q125*H125</f>
        <v>0.81141000000000008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180</v>
      </c>
      <c r="AT125" s="231" t="s">
        <v>176</v>
      </c>
      <c r="AU125" s="231" t="s">
        <v>88</v>
      </c>
      <c r="AY125" s="17" t="s">
        <v>174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180</v>
      </c>
      <c r="BM125" s="231" t="s">
        <v>799</v>
      </c>
    </row>
    <row r="126" s="2" customFormat="1">
      <c r="A126" s="38"/>
      <c r="B126" s="39"/>
      <c r="C126" s="40"/>
      <c r="D126" s="235" t="s">
        <v>201</v>
      </c>
      <c r="E126" s="40"/>
      <c r="F126" s="245" t="s">
        <v>354</v>
      </c>
      <c r="G126" s="40"/>
      <c r="H126" s="40"/>
      <c r="I126" s="246"/>
      <c r="J126" s="40"/>
      <c r="K126" s="40"/>
      <c r="L126" s="44"/>
      <c r="M126" s="247"/>
      <c r="N126" s="24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201</v>
      </c>
      <c r="AU126" s="17" t="s">
        <v>88</v>
      </c>
    </row>
    <row r="127" s="2" customFormat="1" ht="24.15" customHeight="1">
      <c r="A127" s="38"/>
      <c r="B127" s="39"/>
      <c r="C127" s="219" t="s">
        <v>180</v>
      </c>
      <c r="D127" s="219" t="s">
        <v>176</v>
      </c>
      <c r="E127" s="220" t="s">
        <v>204</v>
      </c>
      <c r="F127" s="221" t="s">
        <v>205</v>
      </c>
      <c r="G127" s="222" t="s">
        <v>206</v>
      </c>
      <c r="H127" s="223">
        <v>40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0.0012000000000000001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800</v>
      </c>
    </row>
    <row r="128" s="2" customFormat="1" ht="37.8" customHeight="1">
      <c r="A128" s="38"/>
      <c r="B128" s="39"/>
      <c r="C128" s="219" t="s">
        <v>196</v>
      </c>
      <c r="D128" s="219" t="s">
        <v>176</v>
      </c>
      <c r="E128" s="220" t="s">
        <v>209</v>
      </c>
      <c r="F128" s="221" t="s">
        <v>210</v>
      </c>
      <c r="G128" s="222" t="s">
        <v>211</v>
      </c>
      <c r="H128" s="223">
        <v>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801</v>
      </c>
    </row>
    <row r="129" s="2" customFormat="1" ht="44.25" customHeight="1">
      <c r="A129" s="38"/>
      <c r="B129" s="39"/>
      <c r="C129" s="219" t="s">
        <v>203</v>
      </c>
      <c r="D129" s="219" t="s">
        <v>176</v>
      </c>
      <c r="E129" s="220" t="s">
        <v>802</v>
      </c>
      <c r="F129" s="221" t="s">
        <v>803</v>
      </c>
      <c r="G129" s="222" t="s">
        <v>188</v>
      </c>
      <c r="H129" s="223">
        <v>11.025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804</v>
      </c>
    </row>
    <row r="130" s="2" customFormat="1">
      <c r="A130" s="38"/>
      <c r="B130" s="39"/>
      <c r="C130" s="40"/>
      <c r="D130" s="235" t="s">
        <v>201</v>
      </c>
      <c r="E130" s="40"/>
      <c r="F130" s="245" t="s">
        <v>805</v>
      </c>
      <c r="G130" s="40"/>
      <c r="H130" s="40"/>
      <c r="I130" s="246"/>
      <c r="J130" s="40"/>
      <c r="K130" s="40"/>
      <c r="L130" s="44"/>
      <c r="M130" s="247"/>
      <c r="N130" s="24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201</v>
      </c>
      <c r="AU130" s="17" t="s">
        <v>88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806</v>
      </c>
      <c r="G131" s="234"/>
      <c r="H131" s="238">
        <v>11.025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86</v>
      </c>
      <c r="AY131" s="244" t="s">
        <v>174</v>
      </c>
    </row>
    <row r="132" s="2" customFormat="1" ht="62.7" customHeight="1">
      <c r="A132" s="38"/>
      <c r="B132" s="39"/>
      <c r="C132" s="219" t="s">
        <v>208</v>
      </c>
      <c r="D132" s="219" t="s">
        <v>176</v>
      </c>
      <c r="E132" s="220" t="s">
        <v>219</v>
      </c>
      <c r="F132" s="221" t="s">
        <v>220</v>
      </c>
      <c r="G132" s="222" t="s">
        <v>188</v>
      </c>
      <c r="H132" s="223">
        <v>11.025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807</v>
      </c>
    </row>
    <row r="133" s="2" customFormat="1" ht="66.75" customHeight="1">
      <c r="A133" s="38"/>
      <c r="B133" s="39"/>
      <c r="C133" s="219" t="s">
        <v>213</v>
      </c>
      <c r="D133" s="219" t="s">
        <v>176</v>
      </c>
      <c r="E133" s="220" t="s">
        <v>223</v>
      </c>
      <c r="F133" s="221" t="s">
        <v>224</v>
      </c>
      <c r="G133" s="222" t="s">
        <v>188</v>
      </c>
      <c r="H133" s="223">
        <v>55.125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808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809</v>
      </c>
      <c r="G134" s="234"/>
      <c r="H134" s="238">
        <v>55.125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190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174</v>
      </c>
    </row>
    <row r="135" s="2" customFormat="1" ht="44.25" customHeight="1">
      <c r="A135" s="38"/>
      <c r="B135" s="39"/>
      <c r="C135" s="219" t="s">
        <v>218</v>
      </c>
      <c r="D135" s="219" t="s">
        <v>176</v>
      </c>
      <c r="E135" s="220" t="s">
        <v>228</v>
      </c>
      <c r="F135" s="221" t="s">
        <v>229</v>
      </c>
      <c r="G135" s="222" t="s">
        <v>188</v>
      </c>
      <c r="H135" s="223">
        <v>11.025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810</v>
      </c>
    </row>
    <row r="136" s="2" customFormat="1" ht="37.8" customHeight="1">
      <c r="A136" s="38"/>
      <c r="B136" s="39"/>
      <c r="C136" s="219" t="s">
        <v>222</v>
      </c>
      <c r="D136" s="219" t="s">
        <v>176</v>
      </c>
      <c r="E136" s="220" t="s">
        <v>232</v>
      </c>
      <c r="F136" s="221" t="s">
        <v>233</v>
      </c>
      <c r="G136" s="222" t="s">
        <v>188</v>
      </c>
      <c r="H136" s="223">
        <v>16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811</v>
      </c>
    </row>
    <row r="137" s="2" customFormat="1">
      <c r="A137" s="38"/>
      <c r="B137" s="39"/>
      <c r="C137" s="40"/>
      <c r="D137" s="235" t="s">
        <v>201</v>
      </c>
      <c r="E137" s="40"/>
      <c r="F137" s="245" t="s">
        <v>235</v>
      </c>
      <c r="G137" s="40"/>
      <c r="H137" s="40"/>
      <c r="I137" s="246"/>
      <c r="J137" s="40"/>
      <c r="K137" s="40"/>
      <c r="L137" s="44"/>
      <c r="M137" s="247"/>
      <c r="N137" s="24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201</v>
      </c>
      <c r="AU137" s="17" t="s">
        <v>88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812</v>
      </c>
      <c r="G138" s="234"/>
      <c r="H138" s="238">
        <v>16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174</v>
      </c>
    </row>
    <row r="139" s="2" customFormat="1" ht="44.25" customHeight="1">
      <c r="A139" s="38"/>
      <c r="B139" s="39"/>
      <c r="C139" s="219" t="s">
        <v>227</v>
      </c>
      <c r="D139" s="219" t="s">
        <v>176</v>
      </c>
      <c r="E139" s="220" t="s">
        <v>238</v>
      </c>
      <c r="F139" s="221" t="s">
        <v>239</v>
      </c>
      <c r="G139" s="222" t="s">
        <v>240</v>
      </c>
      <c r="H139" s="223">
        <v>19.844999999999999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813</v>
      </c>
    </row>
    <row r="140" s="13" customFormat="1">
      <c r="A140" s="13"/>
      <c r="B140" s="233"/>
      <c r="C140" s="234"/>
      <c r="D140" s="235" t="s">
        <v>190</v>
      </c>
      <c r="E140" s="236" t="s">
        <v>1</v>
      </c>
      <c r="F140" s="237" t="s">
        <v>814</v>
      </c>
      <c r="G140" s="234"/>
      <c r="H140" s="238">
        <v>19.844999999999999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190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174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180</v>
      </c>
      <c r="F141" s="217" t="s">
        <v>257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SUM(P142:P152)</f>
        <v>0</v>
      </c>
      <c r="Q141" s="211"/>
      <c r="R141" s="212">
        <f>SUM(R142:R152)</f>
        <v>49.031266500000001</v>
      </c>
      <c r="S141" s="211"/>
      <c r="T141" s="213">
        <f>SUM(T142:T152)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77</v>
      </c>
      <c r="AU141" s="215" t="s">
        <v>86</v>
      </c>
      <c r="AY141" s="214" t="s">
        <v>174</v>
      </c>
      <c r="BK141" s="216">
        <f>SUM(BK142:BK152)</f>
        <v>0</v>
      </c>
    </row>
    <row r="142" s="2" customFormat="1" ht="37.8" customHeight="1">
      <c r="A142" s="38"/>
      <c r="B142" s="39"/>
      <c r="C142" s="219" t="s">
        <v>231</v>
      </c>
      <c r="D142" s="219" t="s">
        <v>176</v>
      </c>
      <c r="E142" s="220" t="s">
        <v>467</v>
      </c>
      <c r="F142" s="221" t="s">
        <v>468</v>
      </c>
      <c r="G142" s="222" t="s">
        <v>188</v>
      </c>
      <c r="H142" s="223">
        <v>20.376000000000001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1.9967999999999999</v>
      </c>
      <c r="R142" s="229">
        <f>Q142*H142</f>
        <v>40.686796800000003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815</v>
      </c>
    </row>
    <row r="143" s="2" customFormat="1">
      <c r="A143" s="38"/>
      <c r="B143" s="39"/>
      <c r="C143" s="40"/>
      <c r="D143" s="235" t="s">
        <v>201</v>
      </c>
      <c r="E143" s="40"/>
      <c r="F143" s="245" t="s">
        <v>816</v>
      </c>
      <c r="G143" s="40"/>
      <c r="H143" s="40"/>
      <c r="I143" s="246"/>
      <c r="J143" s="40"/>
      <c r="K143" s="40"/>
      <c r="L143" s="44"/>
      <c r="M143" s="247"/>
      <c r="N143" s="24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201</v>
      </c>
      <c r="AU143" s="17" t="s">
        <v>88</v>
      </c>
    </row>
    <row r="144" s="14" customFormat="1">
      <c r="A144" s="14"/>
      <c r="B144" s="249"/>
      <c r="C144" s="250"/>
      <c r="D144" s="235" t="s">
        <v>190</v>
      </c>
      <c r="E144" s="251" t="s">
        <v>1</v>
      </c>
      <c r="F144" s="252" t="s">
        <v>817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190</v>
      </c>
      <c r="AU144" s="258" t="s">
        <v>88</v>
      </c>
      <c r="AV144" s="14" t="s">
        <v>86</v>
      </c>
      <c r="AW144" s="14" t="s">
        <v>34</v>
      </c>
      <c r="AX144" s="14" t="s">
        <v>78</v>
      </c>
      <c r="AY144" s="258" t="s">
        <v>174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818</v>
      </c>
      <c r="G145" s="234"/>
      <c r="H145" s="238">
        <v>19.576000000000001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78</v>
      </c>
      <c r="AY145" s="244" t="s">
        <v>174</v>
      </c>
    </row>
    <row r="146" s="14" customFormat="1">
      <c r="A146" s="14"/>
      <c r="B146" s="249"/>
      <c r="C146" s="250"/>
      <c r="D146" s="235" t="s">
        <v>190</v>
      </c>
      <c r="E146" s="251" t="s">
        <v>1</v>
      </c>
      <c r="F146" s="252" t="s">
        <v>819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190</v>
      </c>
      <c r="AU146" s="258" t="s">
        <v>88</v>
      </c>
      <c r="AV146" s="14" t="s">
        <v>86</v>
      </c>
      <c r="AW146" s="14" t="s">
        <v>34</v>
      </c>
      <c r="AX146" s="14" t="s">
        <v>78</v>
      </c>
      <c r="AY146" s="258" t="s">
        <v>174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820</v>
      </c>
      <c r="G147" s="234"/>
      <c r="H147" s="238">
        <v>0.80000000000000004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78</v>
      </c>
      <c r="AY147" s="244" t="s">
        <v>174</v>
      </c>
    </row>
    <row r="148" s="15" customFormat="1">
      <c r="A148" s="15"/>
      <c r="B148" s="259"/>
      <c r="C148" s="260"/>
      <c r="D148" s="235" t="s">
        <v>190</v>
      </c>
      <c r="E148" s="261" t="s">
        <v>1</v>
      </c>
      <c r="F148" s="262" t="s">
        <v>275</v>
      </c>
      <c r="G148" s="260"/>
      <c r="H148" s="263">
        <v>20.376000000000001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9" t="s">
        <v>190</v>
      </c>
      <c r="AU148" s="269" t="s">
        <v>88</v>
      </c>
      <c r="AV148" s="15" t="s">
        <v>180</v>
      </c>
      <c r="AW148" s="15" t="s">
        <v>34</v>
      </c>
      <c r="AX148" s="15" t="s">
        <v>86</v>
      </c>
      <c r="AY148" s="269" t="s">
        <v>174</v>
      </c>
    </row>
    <row r="149" s="2" customFormat="1" ht="33" customHeight="1">
      <c r="A149" s="38"/>
      <c r="B149" s="39"/>
      <c r="C149" s="219" t="s">
        <v>237</v>
      </c>
      <c r="D149" s="219" t="s">
        <v>176</v>
      </c>
      <c r="E149" s="220" t="s">
        <v>474</v>
      </c>
      <c r="F149" s="221" t="s">
        <v>475</v>
      </c>
      <c r="G149" s="222" t="s">
        <v>179</v>
      </c>
      <c r="H149" s="223">
        <v>25.765000000000001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821</v>
      </c>
    </row>
    <row r="150" s="13" customFormat="1">
      <c r="A150" s="13"/>
      <c r="B150" s="233"/>
      <c r="C150" s="234"/>
      <c r="D150" s="235" t="s">
        <v>190</v>
      </c>
      <c r="E150" s="236" t="s">
        <v>1</v>
      </c>
      <c r="F150" s="237" t="s">
        <v>822</v>
      </c>
      <c r="G150" s="234"/>
      <c r="H150" s="238">
        <v>25.765000000000001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190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174</v>
      </c>
    </row>
    <row r="151" s="2" customFormat="1" ht="24.15" customHeight="1">
      <c r="A151" s="38"/>
      <c r="B151" s="39"/>
      <c r="C151" s="219" t="s">
        <v>244</v>
      </c>
      <c r="D151" s="219" t="s">
        <v>176</v>
      </c>
      <c r="E151" s="220" t="s">
        <v>823</v>
      </c>
      <c r="F151" s="221" t="s">
        <v>824</v>
      </c>
      <c r="G151" s="222" t="s">
        <v>188</v>
      </c>
      <c r="H151" s="223">
        <v>3.4300000000000002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2.4327899999999998</v>
      </c>
      <c r="R151" s="229">
        <f>Q151*H151</f>
        <v>8.3444696999999994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825</v>
      </c>
    </row>
    <row r="152" s="13" customFormat="1">
      <c r="A152" s="13"/>
      <c r="B152" s="233"/>
      <c r="C152" s="234"/>
      <c r="D152" s="235" t="s">
        <v>190</v>
      </c>
      <c r="E152" s="236" t="s">
        <v>1</v>
      </c>
      <c r="F152" s="237" t="s">
        <v>826</v>
      </c>
      <c r="G152" s="234"/>
      <c r="H152" s="238">
        <v>3.4300000000000002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190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174</v>
      </c>
    </row>
    <row r="153" s="12" customFormat="1" ht="22.8" customHeight="1">
      <c r="A153" s="12"/>
      <c r="B153" s="203"/>
      <c r="C153" s="204"/>
      <c r="D153" s="205" t="s">
        <v>77</v>
      </c>
      <c r="E153" s="217" t="s">
        <v>333</v>
      </c>
      <c r="F153" s="217" t="s">
        <v>334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P154</f>
        <v>0</v>
      </c>
      <c r="Q153" s="211"/>
      <c r="R153" s="212">
        <f>R154</f>
        <v>0</v>
      </c>
      <c r="S153" s="211"/>
      <c r="T153" s="21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86</v>
      </c>
      <c r="AT153" s="215" t="s">
        <v>77</v>
      </c>
      <c r="AU153" s="215" t="s">
        <v>86</v>
      </c>
      <c r="AY153" s="214" t="s">
        <v>174</v>
      </c>
      <c r="BK153" s="216">
        <f>BK154</f>
        <v>0</v>
      </c>
    </row>
    <row r="154" s="2" customFormat="1" ht="24.15" customHeight="1">
      <c r="A154" s="38"/>
      <c r="B154" s="39"/>
      <c r="C154" s="219" t="s">
        <v>8</v>
      </c>
      <c r="D154" s="219" t="s">
        <v>176</v>
      </c>
      <c r="E154" s="220" t="s">
        <v>336</v>
      </c>
      <c r="F154" s="221" t="s">
        <v>337</v>
      </c>
      <c r="G154" s="222" t="s">
        <v>240</v>
      </c>
      <c r="H154" s="223">
        <v>49.845999999999997</v>
      </c>
      <c r="I154" s="224"/>
      <c r="J154" s="225">
        <f>ROUND(I154*H154,2)</f>
        <v>0</v>
      </c>
      <c r="K154" s="226"/>
      <c r="L154" s="44"/>
      <c r="M154" s="270" t="s">
        <v>1</v>
      </c>
      <c r="N154" s="271" t="s">
        <v>43</v>
      </c>
      <c r="O154" s="272"/>
      <c r="P154" s="273">
        <f>O154*H154</f>
        <v>0</v>
      </c>
      <c r="Q154" s="273">
        <v>0</v>
      </c>
      <c r="R154" s="273">
        <f>Q154*H154</f>
        <v>0</v>
      </c>
      <c r="S154" s="273">
        <v>0</v>
      </c>
      <c r="T154" s="27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827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YFPqwLlnRIIoJvfwtp2dPvapAtlakELsPNBKq3IbX8g3c6v/rBFW/AlCdkAageYsiUXPZDTQu/ee3Atl2ZmCtQ==" hashValue="n7MQErVGfeZLlX9lBLzxCzBSgi3kZ6eVj8rKpD0ZQgGEGpBVFMlVZxMG9EbmRcVzHJeMzpYT/JksUwg28Tx+bw==" algorithmName="SHA-512" password="CC35"/>
  <autoFilter ref="C119:K15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ROUND((SUM(BE124:BE222)),  2)</f>
        <v>0</v>
      </c>
      <c r="G33" s="38"/>
      <c r="H33" s="38"/>
      <c r="I33" s="155">
        <v>0.20999999999999999</v>
      </c>
      <c r="J33" s="154">
        <f>ROUND(((SUM(BE124:BE222))*I33),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ROUND((SUM(BF124:BF222)),  2)</f>
        <v>0</v>
      </c>
      <c r="G34" s="38"/>
      <c r="H34" s="38"/>
      <c r="I34" s="155">
        <v>0.14999999999999999</v>
      </c>
      <c r="J34" s="154">
        <f>ROUND(((SUM(BF124:BF222))*I34),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10 - Balvanitý skluz č.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J163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J168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J191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J200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J216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J221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10 - Balvanitý skluz č. 2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151.98966912000003</v>
      </c>
      <c r="S124" s="104"/>
      <c r="T124" s="201">
        <f>T125</f>
        <v>12.422129999999999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P126+P163+P168+P191+P200+P216+P221</f>
        <v>0</v>
      </c>
      <c r="Q125" s="211"/>
      <c r="R125" s="212">
        <f>R126+R163+R168+R191+R200+R216+R221</f>
        <v>151.98966912000003</v>
      </c>
      <c r="S125" s="211"/>
      <c r="T125" s="213">
        <f>T126+T163+T168+T191+T200+T216+T221</f>
        <v>12.422129999999999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BK126+BK163+BK168+BK191+BK200+BK216+BK221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SUM(P127:P162)</f>
        <v>0</v>
      </c>
      <c r="Q126" s="211"/>
      <c r="R126" s="212">
        <f>SUM(R127:R162)</f>
        <v>0.52796999999999994</v>
      </c>
      <c r="S126" s="211"/>
      <c r="T126" s="213">
        <f>SUM(T127:T162)</f>
        <v>11.92464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SUM(BK127:BK162)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15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0.00044999999999999999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829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15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830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342</v>
      </c>
      <c r="F129" s="221" t="s">
        <v>343</v>
      </c>
      <c r="G129" s="222" t="s">
        <v>344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831</v>
      </c>
    </row>
    <row r="130" s="2" customFormat="1" ht="24.15" customHeight="1">
      <c r="A130" s="38"/>
      <c r="B130" s="39"/>
      <c r="C130" s="219" t="s">
        <v>180</v>
      </c>
      <c r="D130" s="219" t="s">
        <v>176</v>
      </c>
      <c r="E130" s="220" t="s">
        <v>346</v>
      </c>
      <c r="F130" s="221" t="s">
        <v>347</v>
      </c>
      <c r="G130" s="222" t="s">
        <v>344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832</v>
      </c>
    </row>
    <row r="131" s="2" customFormat="1" ht="37.8" customHeight="1">
      <c r="A131" s="38"/>
      <c r="B131" s="39"/>
      <c r="C131" s="219" t="s">
        <v>196</v>
      </c>
      <c r="D131" s="219" t="s">
        <v>176</v>
      </c>
      <c r="E131" s="220" t="s">
        <v>833</v>
      </c>
      <c r="F131" s="221" t="s">
        <v>834</v>
      </c>
      <c r="G131" s="222" t="s">
        <v>188</v>
      </c>
      <c r="H131" s="223">
        <v>6.5519999999999996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1.8200000000000001</v>
      </c>
      <c r="T131" s="230">
        <f>S131*H131</f>
        <v>11.92464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835</v>
      </c>
    </row>
    <row r="132" s="14" customFormat="1">
      <c r="A132" s="14"/>
      <c r="B132" s="249"/>
      <c r="C132" s="250"/>
      <c r="D132" s="235" t="s">
        <v>190</v>
      </c>
      <c r="E132" s="251" t="s">
        <v>1</v>
      </c>
      <c r="F132" s="252" t="s">
        <v>836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190</v>
      </c>
      <c r="AU132" s="258" t="s">
        <v>88</v>
      </c>
      <c r="AV132" s="14" t="s">
        <v>86</v>
      </c>
      <c r="AW132" s="14" t="s">
        <v>34</v>
      </c>
      <c r="AX132" s="14" t="s">
        <v>78</v>
      </c>
      <c r="AY132" s="258" t="s">
        <v>174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837</v>
      </c>
      <c r="G133" s="234"/>
      <c r="H133" s="238">
        <v>6.5519999999999996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174</v>
      </c>
    </row>
    <row r="134" s="2" customFormat="1" ht="21.75" customHeight="1">
      <c r="A134" s="38"/>
      <c r="B134" s="39"/>
      <c r="C134" s="219" t="s">
        <v>203</v>
      </c>
      <c r="D134" s="219" t="s">
        <v>176</v>
      </c>
      <c r="E134" s="220" t="s">
        <v>197</v>
      </c>
      <c r="F134" s="221" t="s">
        <v>198</v>
      </c>
      <c r="G134" s="222" t="s">
        <v>199</v>
      </c>
      <c r="H134" s="223">
        <v>24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0.021930000000000002</v>
      </c>
      <c r="R134" s="229">
        <f>Q134*H134</f>
        <v>0.52632000000000001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838</v>
      </c>
    </row>
    <row r="135" s="2" customFormat="1">
      <c r="A135" s="38"/>
      <c r="B135" s="39"/>
      <c r="C135" s="40"/>
      <c r="D135" s="235" t="s">
        <v>201</v>
      </c>
      <c r="E135" s="40"/>
      <c r="F135" s="245" t="s">
        <v>354</v>
      </c>
      <c r="G135" s="40"/>
      <c r="H135" s="40"/>
      <c r="I135" s="246"/>
      <c r="J135" s="40"/>
      <c r="K135" s="40"/>
      <c r="L135" s="44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201</v>
      </c>
      <c r="AU135" s="17" t="s">
        <v>88</v>
      </c>
    </row>
    <row r="136" s="2" customFormat="1" ht="24.15" customHeight="1">
      <c r="A136" s="38"/>
      <c r="B136" s="39"/>
      <c r="C136" s="219" t="s">
        <v>208</v>
      </c>
      <c r="D136" s="219" t="s">
        <v>176</v>
      </c>
      <c r="E136" s="220" t="s">
        <v>204</v>
      </c>
      <c r="F136" s="221" t="s">
        <v>205</v>
      </c>
      <c r="G136" s="222" t="s">
        <v>206</v>
      </c>
      <c r="H136" s="223">
        <v>40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3.0000000000000001E-05</v>
      </c>
      <c r="R136" s="229">
        <f>Q136*H136</f>
        <v>0.0012000000000000001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839</v>
      </c>
    </row>
    <row r="137" s="2" customFormat="1" ht="37.8" customHeight="1">
      <c r="A137" s="38"/>
      <c r="B137" s="39"/>
      <c r="C137" s="219" t="s">
        <v>213</v>
      </c>
      <c r="D137" s="219" t="s">
        <v>176</v>
      </c>
      <c r="E137" s="220" t="s">
        <v>209</v>
      </c>
      <c r="F137" s="221" t="s">
        <v>210</v>
      </c>
      <c r="G137" s="222" t="s">
        <v>211</v>
      </c>
      <c r="H137" s="223">
        <v>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840</v>
      </c>
    </row>
    <row r="138" s="2" customFormat="1" ht="62.7" customHeight="1">
      <c r="A138" s="38"/>
      <c r="B138" s="39"/>
      <c r="C138" s="219" t="s">
        <v>218</v>
      </c>
      <c r="D138" s="219" t="s">
        <v>176</v>
      </c>
      <c r="E138" s="220" t="s">
        <v>214</v>
      </c>
      <c r="F138" s="221" t="s">
        <v>215</v>
      </c>
      <c r="G138" s="222" t="s">
        <v>188</v>
      </c>
      <c r="H138" s="223">
        <v>0.69999999999999996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841</v>
      </c>
    </row>
    <row r="139" s="2" customFormat="1">
      <c r="A139" s="38"/>
      <c r="B139" s="39"/>
      <c r="C139" s="40"/>
      <c r="D139" s="235" t="s">
        <v>201</v>
      </c>
      <c r="E139" s="40"/>
      <c r="F139" s="245" t="s">
        <v>842</v>
      </c>
      <c r="G139" s="40"/>
      <c r="H139" s="40"/>
      <c r="I139" s="246"/>
      <c r="J139" s="40"/>
      <c r="K139" s="40"/>
      <c r="L139" s="44"/>
      <c r="M139" s="247"/>
      <c r="N139" s="24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201</v>
      </c>
      <c r="AU139" s="17" t="s">
        <v>88</v>
      </c>
    </row>
    <row r="140" s="13" customFormat="1">
      <c r="A140" s="13"/>
      <c r="B140" s="233"/>
      <c r="C140" s="234"/>
      <c r="D140" s="235" t="s">
        <v>190</v>
      </c>
      <c r="E140" s="236" t="s">
        <v>1</v>
      </c>
      <c r="F140" s="237" t="s">
        <v>843</v>
      </c>
      <c r="G140" s="234"/>
      <c r="H140" s="238">
        <v>0.69999999999999996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190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174</v>
      </c>
    </row>
    <row r="141" s="2" customFormat="1" ht="44.25" customHeight="1">
      <c r="A141" s="38"/>
      <c r="B141" s="39"/>
      <c r="C141" s="219" t="s">
        <v>222</v>
      </c>
      <c r="D141" s="219" t="s">
        <v>176</v>
      </c>
      <c r="E141" s="220" t="s">
        <v>429</v>
      </c>
      <c r="F141" s="221" t="s">
        <v>430</v>
      </c>
      <c r="G141" s="222" t="s">
        <v>188</v>
      </c>
      <c r="H141" s="223">
        <v>16.949999999999999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844</v>
      </c>
    </row>
    <row r="142" s="14" customFormat="1">
      <c r="A142" s="14"/>
      <c r="B142" s="249"/>
      <c r="C142" s="250"/>
      <c r="D142" s="235" t="s">
        <v>190</v>
      </c>
      <c r="E142" s="251" t="s">
        <v>1</v>
      </c>
      <c r="F142" s="252" t="s">
        <v>767</v>
      </c>
      <c r="G142" s="250"/>
      <c r="H142" s="251" t="s">
        <v>1</v>
      </c>
      <c r="I142" s="253"/>
      <c r="J142" s="250"/>
      <c r="K142" s="250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190</v>
      </c>
      <c r="AU142" s="258" t="s">
        <v>88</v>
      </c>
      <c r="AV142" s="14" t="s">
        <v>86</v>
      </c>
      <c r="AW142" s="14" t="s">
        <v>34</v>
      </c>
      <c r="AX142" s="14" t="s">
        <v>78</v>
      </c>
      <c r="AY142" s="258" t="s">
        <v>174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845</v>
      </c>
      <c r="G143" s="234"/>
      <c r="H143" s="238">
        <v>10.5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78</v>
      </c>
      <c r="AY143" s="244" t="s">
        <v>174</v>
      </c>
    </row>
    <row r="144" s="14" customFormat="1">
      <c r="A144" s="14"/>
      <c r="B144" s="249"/>
      <c r="C144" s="250"/>
      <c r="D144" s="235" t="s">
        <v>190</v>
      </c>
      <c r="E144" s="251" t="s">
        <v>1</v>
      </c>
      <c r="F144" s="252" t="s">
        <v>846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190</v>
      </c>
      <c r="AU144" s="258" t="s">
        <v>88</v>
      </c>
      <c r="AV144" s="14" t="s">
        <v>86</v>
      </c>
      <c r="AW144" s="14" t="s">
        <v>34</v>
      </c>
      <c r="AX144" s="14" t="s">
        <v>78</v>
      </c>
      <c r="AY144" s="258" t="s">
        <v>174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847</v>
      </c>
      <c r="G145" s="234"/>
      <c r="H145" s="238">
        <v>6.4500000000000002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78</v>
      </c>
      <c r="AY145" s="244" t="s">
        <v>174</v>
      </c>
    </row>
    <row r="146" s="15" customFormat="1">
      <c r="A146" s="15"/>
      <c r="B146" s="259"/>
      <c r="C146" s="260"/>
      <c r="D146" s="235" t="s">
        <v>190</v>
      </c>
      <c r="E146" s="261" t="s">
        <v>1</v>
      </c>
      <c r="F146" s="262" t="s">
        <v>275</v>
      </c>
      <c r="G146" s="260"/>
      <c r="H146" s="263">
        <v>16.949999999999999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9" t="s">
        <v>190</v>
      </c>
      <c r="AU146" s="269" t="s">
        <v>88</v>
      </c>
      <c r="AV146" s="15" t="s">
        <v>180</v>
      </c>
      <c r="AW146" s="15" t="s">
        <v>34</v>
      </c>
      <c r="AX146" s="15" t="s">
        <v>86</v>
      </c>
      <c r="AY146" s="269" t="s">
        <v>174</v>
      </c>
    </row>
    <row r="147" s="2" customFormat="1" ht="62.7" customHeight="1">
      <c r="A147" s="38"/>
      <c r="B147" s="39"/>
      <c r="C147" s="219" t="s">
        <v>227</v>
      </c>
      <c r="D147" s="219" t="s">
        <v>176</v>
      </c>
      <c r="E147" s="220" t="s">
        <v>219</v>
      </c>
      <c r="F147" s="221" t="s">
        <v>220</v>
      </c>
      <c r="G147" s="222" t="s">
        <v>188</v>
      </c>
      <c r="H147" s="223">
        <v>17.649999999999999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180</v>
      </c>
      <c r="AT147" s="231" t="s">
        <v>176</v>
      </c>
      <c r="AU147" s="231" t="s">
        <v>88</v>
      </c>
      <c r="AY147" s="17" t="s">
        <v>174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180</v>
      </c>
      <c r="BM147" s="231" t="s">
        <v>848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849</v>
      </c>
      <c r="G148" s="234"/>
      <c r="H148" s="238">
        <v>17.649999999999999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190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174</v>
      </c>
    </row>
    <row r="149" s="2" customFormat="1" ht="66.75" customHeight="1">
      <c r="A149" s="38"/>
      <c r="B149" s="39"/>
      <c r="C149" s="219" t="s">
        <v>231</v>
      </c>
      <c r="D149" s="219" t="s">
        <v>176</v>
      </c>
      <c r="E149" s="220" t="s">
        <v>223</v>
      </c>
      <c r="F149" s="221" t="s">
        <v>224</v>
      </c>
      <c r="G149" s="222" t="s">
        <v>188</v>
      </c>
      <c r="H149" s="223">
        <v>88.25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850</v>
      </c>
    </row>
    <row r="150" s="13" customFormat="1">
      <c r="A150" s="13"/>
      <c r="B150" s="233"/>
      <c r="C150" s="234"/>
      <c r="D150" s="235" t="s">
        <v>190</v>
      </c>
      <c r="E150" s="236" t="s">
        <v>1</v>
      </c>
      <c r="F150" s="237" t="s">
        <v>851</v>
      </c>
      <c r="G150" s="234"/>
      <c r="H150" s="238">
        <v>88.25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190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174</v>
      </c>
    </row>
    <row r="151" s="2" customFormat="1" ht="44.25" customHeight="1">
      <c r="A151" s="38"/>
      <c r="B151" s="39"/>
      <c r="C151" s="219" t="s">
        <v>237</v>
      </c>
      <c r="D151" s="219" t="s">
        <v>176</v>
      </c>
      <c r="E151" s="220" t="s">
        <v>228</v>
      </c>
      <c r="F151" s="221" t="s">
        <v>229</v>
      </c>
      <c r="G151" s="222" t="s">
        <v>188</v>
      </c>
      <c r="H151" s="223">
        <v>17.649999999999999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852</v>
      </c>
    </row>
    <row r="152" s="2" customFormat="1" ht="37.8" customHeight="1">
      <c r="A152" s="38"/>
      <c r="B152" s="39"/>
      <c r="C152" s="219" t="s">
        <v>244</v>
      </c>
      <c r="D152" s="219" t="s">
        <v>176</v>
      </c>
      <c r="E152" s="220" t="s">
        <v>232</v>
      </c>
      <c r="F152" s="221" t="s">
        <v>233</v>
      </c>
      <c r="G152" s="222" t="s">
        <v>188</v>
      </c>
      <c r="H152" s="223">
        <v>18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853</v>
      </c>
    </row>
    <row r="153" s="2" customFormat="1">
      <c r="A153" s="38"/>
      <c r="B153" s="39"/>
      <c r="C153" s="40"/>
      <c r="D153" s="235" t="s">
        <v>201</v>
      </c>
      <c r="E153" s="40"/>
      <c r="F153" s="245" t="s">
        <v>235</v>
      </c>
      <c r="G153" s="40"/>
      <c r="H153" s="40"/>
      <c r="I153" s="246"/>
      <c r="J153" s="40"/>
      <c r="K153" s="40"/>
      <c r="L153" s="44"/>
      <c r="M153" s="247"/>
      <c r="N153" s="24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201</v>
      </c>
      <c r="AU153" s="17" t="s">
        <v>88</v>
      </c>
    </row>
    <row r="154" s="13" customFormat="1">
      <c r="A154" s="13"/>
      <c r="B154" s="233"/>
      <c r="C154" s="234"/>
      <c r="D154" s="235" t="s">
        <v>190</v>
      </c>
      <c r="E154" s="236" t="s">
        <v>1</v>
      </c>
      <c r="F154" s="237" t="s">
        <v>854</v>
      </c>
      <c r="G154" s="234"/>
      <c r="H154" s="238">
        <v>18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190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174</v>
      </c>
    </row>
    <row r="155" s="2" customFormat="1" ht="44.25" customHeight="1">
      <c r="A155" s="38"/>
      <c r="B155" s="39"/>
      <c r="C155" s="219" t="s">
        <v>8</v>
      </c>
      <c r="D155" s="219" t="s">
        <v>176</v>
      </c>
      <c r="E155" s="220" t="s">
        <v>238</v>
      </c>
      <c r="F155" s="221" t="s">
        <v>239</v>
      </c>
      <c r="G155" s="222" t="s">
        <v>240</v>
      </c>
      <c r="H155" s="223">
        <v>31.77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176</v>
      </c>
      <c r="AU155" s="231" t="s">
        <v>88</v>
      </c>
      <c r="AY155" s="17" t="s">
        <v>174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180</v>
      </c>
      <c r="BM155" s="231" t="s">
        <v>855</v>
      </c>
    </row>
    <row r="156" s="13" customFormat="1">
      <c r="A156" s="13"/>
      <c r="B156" s="233"/>
      <c r="C156" s="234"/>
      <c r="D156" s="235" t="s">
        <v>190</v>
      </c>
      <c r="E156" s="236" t="s">
        <v>1</v>
      </c>
      <c r="F156" s="237" t="s">
        <v>856</v>
      </c>
      <c r="G156" s="234"/>
      <c r="H156" s="238">
        <v>31.77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190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174</v>
      </c>
    </row>
    <row r="157" s="2" customFormat="1" ht="49.05" customHeight="1">
      <c r="A157" s="38"/>
      <c r="B157" s="39"/>
      <c r="C157" s="219" t="s">
        <v>253</v>
      </c>
      <c r="D157" s="219" t="s">
        <v>176</v>
      </c>
      <c r="E157" s="220" t="s">
        <v>442</v>
      </c>
      <c r="F157" s="221" t="s">
        <v>443</v>
      </c>
      <c r="G157" s="222" t="s">
        <v>179</v>
      </c>
      <c r="H157" s="223">
        <v>46.619999999999997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857</v>
      </c>
    </row>
    <row r="158" s="14" customFormat="1">
      <c r="A158" s="14"/>
      <c r="B158" s="249"/>
      <c r="C158" s="250"/>
      <c r="D158" s="235" t="s">
        <v>190</v>
      </c>
      <c r="E158" s="251" t="s">
        <v>1</v>
      </c>
      <c r="F158" s="252" t="s">
        <v>819</v>
      </c>
      <c r="G158" s="250"/>
      <c r="H158" s="251" t="s">
        <v>1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190</v>
      </c>
      <c r="AU158" s="258" t="s">
        <v>88</v>
      </c>
      <c r="AV158" s="14" t="s">
        <v>86</v>
      </c>
      <c r="AW158" s="14" t="s">
        <v>34</v>
      </c>
      <c r="AX158" s="14" t="s">
        <v>78</v>
      </c>
      <c r="AY158" s="258" t="s">
        <v>174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858</v>
      </c>
      <c r="G159" s="234"/>
      <c r="H159" s="238">
        <v>36.539999999999999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78</v>
      </c>
      <c r="AY159" s="244" t="s">
        <v>174</v>
      </c>
    </row>
    <row r="160" s="14" customFormat="1">
      <c r="A160" s="14"/>
      <c r="B160" s="249"/>
      <c r="C160" s="250"/>
      <c r="D160" s="235" t="s">
        <v>190</v>
      </c>
      <c r="E160" s="251" t="s">
        <v>1</v>
      </c>
      <c r="F160" s="252" t="s">
        <v>859</v>
      </c>
      <c r="G160" s="250"/>
      <c r="H160" s="251" t="s">
        <v>1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190</v>
      </c>
      <c r="AU160" s="258" t="s">
        <v>88</v>
      </c>
      <c r="AV160" s="14" t="s">
        <v>86</v>
      </c>
      <c r="AW160" s="14" t="s">
        <v>34</v>
      </c>
      <c r="AX160" s="14" t="s">
        <v>78</v>
      </c>
      <c r="AY160" s="258" t="s">
        <v>174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860</v>
      </c>
      <c r="G161" s="234"/>
      <c r="H161" s="238">
        <v>10.08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190</v>
      </c>
      <c r="AU161" s="244" t="s">
        <v>88</v>
      </c>
      <c r="AV161" s="13" t="s">
        <v>88</v>
      </c>
      <c r="AW161" s="13" t="s">
        <v>34</v>
      </c>
      <c r="AX161" s="13" t="s">
        <v>78</v>
      </c>
      <c r="AY161" s="244" t="s">
        <v>174</v>
      </c>
    </row>
    <row r="162" s="15" customFormat="1">
      <c r="A162" s="15"/>
      <c r="B162" s="259"/>
      <c r="C162" s="260"/>
      <c r="D162" s="235" t="s">
        <v>190</v>
      </c>
      <c r="E162" s="261" t="s">
        <v>1</v>
      </c>
      <c r="F162" s="262" t="s">
        <v>275</v>
      </c>
      <c r="G162" s="260"/>
      <c r="H162" s="263">
        <v>46.619999999999997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9" t="s">
        <v>190</v>
      </c>
      <c r="AU162" s="269" t="s">
        <v>88</v>
      </c>
      <c r="AV162" s="15" t="s">
        <v>180</v>
      </c>
      <c r="AW162" s="15" t="s">
        <v>34</v>
      </c>
      <c r="AX162" s="15" t="s">
        <v>86</v>
      </c>
      <c r="AY162" s="269" t="s">
        <v>174</v>
      </c>
    </row>
    <row r="163" s="12" customFormat="1" ht="22.8" customHeight="1">
      <c r="A163" s="12"/>
      <c r="B163" s="203"/>
      <c r="C163" s="204"/>
      <c r="D163" s="205" t="s">
        <v>77</v>
      </c>
      <c r="E163" s="217" t="s">
        <v>185</v>
      </c>
      <c r="F163" s="217" t="s">
        <v>243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SUM(P164:P167)</f>
        <v>0</v>
      </c>
      <c r="Q163" s="211"/>
      <c r="R163" s="212">
        <f>SUM(R164:R167)</f>
        <v>0.23042711999999999</v>
      </c>
      <c r="S163" s="211"/>
      <c r="T163" s="21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86</v>
      </c>
      <c r="AT163" s="215" t="s">
        <v>77</v>
      </c>
      <c r="AU163" s="215" t="s">
        <v>86</v>
      </c>
      <c r="AY163" s="214" t="s">
        <v>174</v>
      </c>
      <c r="BK163" s="216">
        <f>SUM(BK164:BK167)</f>
        <v>0</v>
      </c>
    </row>
    <row r="164" s="2" customFormat="1" ht="78" customHeight="1">
      <c r="A164" s="38"/>
      <c r="B164" s="39"/>
      <c r="C164" s="219" t="s">
        <v>258</v>
      </c>
      <c r="D164" s="219" t="s">
        <v>176</v>
      </c>
      <c r="E164" s="220" t="s">
        <v>371</v>
      </c>
      <c r="F164" s="221" t="s">
        <v>372</v>
      </c>
      <c r="G164" s="222" t="s">
        <v>188</v>
      </c>
      <c r="H164" s="223">
        <v>0.073999999999999996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3.11388</v>
      </c>
      <c r="R164" s="229">
        <f>Q164*H164</f>
        <v>0.23042711999999999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861</v>
      </c>
    </row>
    <row r="165" s="2" customFormat="1">
      <c r="A165" s="38"/>
      <c r="B165" s="39"/>
      <c r="C165" s="40"/>
      <c r="D165" s="235" t="s">
        <v>201</v>
      </c>
      <c r="E165" s="40"/>
      <c r="F165" s="245" t="s">
        <v>862</v>
      </c>
      <c r="G165" s="40"/>
      <c r="H165" s="40"/>
      <c r="I165" s="246"/>
      <c r="J165" s="40"/>
      <c r="K165" s="40"/>
      <c r="L165" s="44"/>
      <c r="M165" s="247"/>
      <c r="N165" s="24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201</v>
      </c>
      <c r="AU165" s="17" t="s">
        <v>88</v>
      </c>
    </row>
    <row r="166" s="14" customFormat="1">
      <c r="A166" s="14"/>
      <c r="B166" s="249"/>
      <c r="C166" s="250"/>
      <c r="D166" s="235" t="s">
        <v>190</v>
      </c>
      <c r="E166" s="251" t="s">
        <v>1</v>
      </c>
      <c r="F166" s="252" t="s">
        <v>396</v>
      </c>
      <c r="G166" s="250"/>
      <c r="H166" s="251" t="s">
        <v>1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190</v>
      </c>
      <c r="AU166" s="258" t="s">
        <v>88</v>
      </c>
      <c r="AV166" s="14" t="s">
        <v>86</v>
      </c>
      <c r="AW166" s="14" t="s">
        <v>34</v>
      </c>
      <c r="AX166" s="14" t="s">
        <v>78</v>
      </c>
      <c r="AY166" s="258" t="s">
        <v>174</v>
      </c>
    </row>
    <row r="167" s="13" customFormat="1">
      <c r="A167" s="13"/>
      <c r="B167" s="233"/>
      <c r="C167" s="234"/>
      <c r="D167" s="235" t="s">
        <v>190</v>
      </c>
      <c r="E167" s="236" t="s">
        <v>1</v>
      </c>
      <c r="F167" s="237" t="s">
        <v>863</v>
      </c>
      <c r="G167" s="234"/>
      <c r="H167" s="238">
        <v>0.073999999999999996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190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174</v>
      </c>
    </row>
    <row r="168" s="12" customFormat="1" ht="22.8" customHeight="1">
      <c r="A168" s="12"/>
      <c r="B168" s="203"/>
      <c r="C168" s="204"/>
      <c r="D168" s="205" t="s">
        <v>77</v>
      </c>
      <c r="E168" s="217" t="s">
        <v>180</v>
      </c>
      <c r="F168" s="217" t="s">
        <v>257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SUM(P169:P190)</f>
        <v>0</v>
      </c>
      <c r="Q168" s="211"/>
      <c r="R168" s="212">
        <f>SUM(R169:R190)</f>
        <v>148.25416319999999</v>
      </c>
      <c r="S168" s="211"/>
      <c r="T168" s="213">
        <f>SUM(T169:T190)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86</v>
      </c>
      <c r="AT168" s="215" t="s">
        <v>77</v>
      </c>
      <c r="AU168" s="215" t="s">
        <v>86</v>
      </c>
      <c r="AY168" s="214" t="s">
        <v>174</v>
      </c>
      <c r="BK168" s="216">
        <f>SUM(BK169:BK190)</f>
        <v>0</v>
      </c>
    </row>
    <row r="169" s="2" customFormat="1" ht="37.8" customHeight="1">
      <c r="A169" s="38"/>
      <c r="B169" s="39"/>
      <c r="C169" s="219" t="s">
        <v>262</v>
      </c>
      <c r="D169" s="219" t="s">
        <v>176</v>
      </c>
      <c r="E169" s="220" t="s">
        <v>864</v>
      </c>
      <c r="F169" s="221" t="s">
        <v>865</v>
      </c>
      <c r="G169" s="222" t="s">
        <v>179</v>
      </c>
      <c r="H169" s="223">
        <v>0.37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180</v>
      </c>
      <c r="AT169" s="231" t="s">
        <v>176</v>
      </c>
      <c r="AU169" s="231" t="s">
        <v>88</v>
      </c>
      <c r="AY169" s="17" t="s">
        <v>174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86</v>
      </c>
      <c r="BK169" s="232">
        <f>ROUND(I169*H169,2)</f>
        <v>0</v>
      </c>
      <c r="BL169" s="17" t="s">
        <v>180</v>
      </c>
      <c r="BM169" s="231" t="s">
        <v>866</v>
      </c>
    </row>
    <row r="170" s="2" customFormat="1">
      <c r="A170" s="38"/>
      <c r="B170" s="39"/>
      <c r="C170" s="40"/>
      <c r="D170" s="235" t="s">
        <v>201</v>
      </c>
      <c r="E170" s="40"/>
      <c r="F170" s="245" t="s">
        <v>867</v>
      </c>
      <c r="G170" s="40"/>
      <c r="H170" s="40"/>
      <c r="I170" s="246"/>
      <c r="J170" s="40"/>
      <c r="K170" s="40"/>
      <c r="L170" s="44"/>
      <c r="M170" s="247"/>
      <c r="N170" s="24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201</v>
      </c>
      <c r="AU170" s="17" t="s">
        <v>88</v>
      </c>
    </row>
    <row r="171" s="13" customFormat="1">
      <c r="A171" s="13"/>
      <c r="B171" s="233"/>
      <c r="C171" s="234"/>
      <c r="D171" s="235" t="s">
        <v>190</v>
      </c>
      <c r="E171" s="236" t="s">
        <v>1</v>
      </c>
      <c r="F171" s="237" t="s">
        <v>868</v>
      </c>
      <c r="G171" s="234"/>
      <c r="H171" s="238">
        <v>0.37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174</v>
      </c>
    </row>
    <row r="172" s="2" customFormat="1" ht="44.25" customHeight="1">
      <c r="A172" s="38"/>
      <c r="B172" s="39"/>
      <c r="C172" s="219" t="s">
        <v>267</v>
      </c>
      <c r="D172" s="219" t="s">
        <v>176</v>
      </c>
      <c r="E172" s="220" t="s">
        <v>268</v>
      </c>
      <c r="F172" s="221" t="s">
        <v>269</v>
      </c>
      <c r="G172" s="222" t="s">
        <v>188</v>
      </c>
      <c r="H172" s="223">
        <v>10.5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2.13408</v>
      </c>
      <c r="R172" s="229">
        <f>Q172*H172</f>
        <v>22.40784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869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845</v>
      </c>
      <c r="G173" s="234"/>
      <c r="H173" s="238">
        <v>10.5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174</v>
      </c>
    </row>
    <row r="174" s="2" customFormat="1" ht="49.05" customHeight="1">
      <c r="A174" s="38"/>
      <c r="B174" s="39"/>
      <c r="C174" s="219" t="s">
        <v>276</v>
      </c>
      <c r="D174" s="219" t="s">
        <v>176</v>
      </c>
      <c r="E174" s="220" t="s">
        <v>463</v>
      </c>
      <c r="F174" s="221" t="s">
        <v>464</v>
      </c>
      <c r="G174" s="222" t="s">
        <v>179</v>
      </c>
      <c r="H174" s="223">
        <v>8.4000000000000004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870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871</v>
      </c>
      <c r="G175" s="234"/>
      <c r="H175" s="238">
        <v>8.4000000000000004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174</v>
      </c>
    </row>
    <row r="176" s="2" customFormat="1" ht="37.8" customHeight="1">
      <c r="A176" s="38"/>
      <c r="B176" s="39"/>
      <c r="C176" s="219" t="s">
        <v>7</v>
      </c>
      <c r="D176" s="219" t="s">
        <v>176</v>
      </c>
      <c r="E176" s="220" t="s">
        <v>467</v>
      </c>
      <c r="F176" s="221" t="s">
        <v>468</v>
      </c>
      <c r="G176" s="222" t="s">
        <v>188</v>
      </c>
      <c r="H176" s="223">
        <v>63.024000000000001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1.9967999999999999</v>
      </c>
      <c r="R176" s="229">
        <f>Q176*H176</f>
        <v>125.8463232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180</v>
      </c>
      <c r="AT176" s="231" t="s">
        <v>176</v>
      </c>
      <c r="AU176" s="231" t="s">
        <v>88</v>
      </c>
      <c r="AY176" s="17" t="s">
        <v>174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180</v>
      </c>
      <c r="BM176" s="231" t="s">
        <v>872</v>
      </c>
    </row>
    <row r="177" s="14" customFormat="1">
      <c r="A177" s="14"/>
      <c r="B177" s="249"/>
      <c r="C177" s="250"/>
      <c r="D177" s="235" t="s">
        <v>190</v>
      </c>
      <c r="E177" s="251" t="s">
        <v>1</v>
      </c>
      <c r="F177" s="252" t="s">
        <v>873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190</v>
      </c>
      <c r="AU177" s="258" t="s">
        <v>88</v>
      </c>
      <c r="AV177" s="14" t="s">
        <v>86</v>
      </c>
      <c r="AW177" s="14" t="s">
        <v>34</v>
      </c>
      <c r="AX177" s="14" t="s">
        <v>78</v>
      </c>
      <c r="AY177" s="258" t="s">
        <v>174</v>
      </c>
    </row>
    <row r="178" s="13" customFormat="1">
      <c r="A178" s="13"/>
      <c r="B178" s="233"/>
      <c r="C178" s="234"/>
      <c r="D178" s="235" t="s">
        <v>190</v>
      </c>
      <c r="E178" s="236" t="s">
        <v>1</v>
      </c>
      <c r="F178" s="237" t="s">
        <v>874</v>
      </c>
      <c r="G178" s="234"/>
      <c r="H178" s="238">
        <v>37.673999999999999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190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174</v>
      </c>
    </row>
    <row r="179" s="14" customFormat="1">
      <c r="A179" s="14"/>
      <c r="B179" s="249"/>
      <c r="C179" s="250"/>
      <c r="D179" s="235" t="s">
        <v>190</v>
      </c>
      <c r="E179" s="251" t="s">
        <v>1</v>
      </c>
      <c r="F179" s="252" t="s">
        <v>875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190</v>
      </c>
      <c r="AU179" s="258" t="s">
        <v>88</v>
      </c>
      <c r="AV179" s="14" t="s">
        <v>86</v>
      </c>
      <c r="AW179" s="14" t="s">
        <v>34</v>
      </c>
      <c r="AX179" s="14" t="s">
        <v>78</v>
      </c>
      <c r="AY179" s="258" t="s">
        <v>174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876</v>
      </c>
      <c r="G180" s="234"/>
      <c r="H180" s="238">
        <v>6.4500000000000002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174</v>
      </c>
    </row>
    <row r="181" s="14" customFormat="1">
      <c r="A181" s="14"/>
      <c r="B181" s="249"/>
      <c r="C181" s="250"/>
      <c r="D181" s="235" t="s">
        <v>190</v>
      </c>
      <c r="E181" s="251" t="s">
        <v>1</v>
      </c>
      <c r="F181" s="252" t="s">
        <v>877</v>
      </c>
      <c r="G181" s="250"/>
      <c r="H181" s="251" t="s">
        <v>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190</v>
      </c>
      <c r="AU181" s="258" t="s">
        <v>88</v>
      </c>
      <c r="AV181" s="14" t="s">
        <v>86</v>
      </c>
      <c r="AW181" s="14" t="s">
        <v>34</v>
      </c>
      <c r="AX181" s="14" t="s">
        <v>78</v>
      </c>
      <c r="AY181" s="258" t="s">
        <v>174</v>
      </c>
    </row>
    <row r="182" s="13" customFormat="1">
      <c r="A182" s="13"/>
      <c r="B182" s="233"/>
      <c r="C182" s="234"/>
      <c r="D182" s="235" t="s">
        <v>190</v>
      </c>
      <c r="E182" s="236" t="s">
        <v>1</v>
      </c>
      <c r="F182" s="237" t="s">
        <v>878</v>
      </c>
      <c r="G182" s="234"/>
      <c r="H182" s="238">
        <v>15.4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190</v>
      </c>
      <c r="AU182" s="244" t="s">
        <v>88</v>
      </c>
      <c r="AV182" s="13" t="s">
        <v>88</v>
      </c>
      <c r="AW182" s="13" t="s">
        <v>34</v>
      </c>
      <c r="AX182" s="13" t="s">
        <v>78</v>
      </c>
      <c r="AY182" s="244" t="s">
        <v>174</v>
      </c>
    </row>
    <row r="183" s="13" customFormat="1">
      <c r="A183" s="13"/>
      <c r="B183" s="233"/>
      <c r="C183" s="234"/>
      <c r="D183" s="235" t="s">
        <v>190</v>
      </c>
      <c r="E183" s="236" t="s">
        <v>1</v>
      </c>
      <c r="F183" s="237" t="s">
        <v>879</v>
      </c>
      <c r="G183" s="234"/>
      <c r="H183" s="238">
        <v>3.5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190</v>
      </c>
      <c r="AU183" s="244" t="s">
        <v>88</v>
      </c>
      <c r="AV183" s="13" t="s">
        <v>88</v>
      </c>
      <c r="AW183" s="13" t="s">
        <v>34</v>
      </c>
      <c r="AX183" s="13" t="s">
        <v>78</v>
      </c>
      <c r="AY183" s="244" t="s">
        <v>174</v>
      </c>
    </row>
    <row r="184" s="15" customFormat="1">
      <c r="A184" s="15"/>
      <c r="B184" s="259"/>
      <c r="C184" s="260"/>
      <c r="D184" s="235" t="s">
        <v>190</v>
      </c>
      <c r="E184" s="261" t="s">
        <v>1</v>
      </c>
      <c r="F184" s="262" t="s">
        <v>275</v>
      </c>
      <c r="G184" s="260"/>
      <c r="H184" s="263">
        <v>63.024000000000001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190</v>
      </c>
      <c r="AU184" s="269" t="s">
        <v>88</v>
      </c>
      <c r="AV184" s="15" t="s">
        <v>180</v>
      </c>
      <c r="AW184" s="15" t="s">
        <v>34</v>
      </c>
      <c r="AX184" s="15" t="s">
        <v>86</v>
      </c>
      <c r="AY184" s="269" t="s">
        <v>174</v>
      </c>
    </row>
    <row r="185" s="2" customFormat="1" ht="33" customHeight="1">
      <c r="A185" s="38"/>
      <c r="B185" s="39"/>
      <c r="C185" s="219" t="s">
        <v>287</v>
      </c>
      <c r="D185" s="219" t="s">
        <v>176</v>
      </c>
      <c r="E185" s="220" t="s">
        <v>474</v>
      </c>
      <c r="F185" s="221" t="s">
        <v>475</v>
      </c>
      <c r="G185" s="222" t="s">
        <v>179</v>
      </c>
      <c r="H185" s="223">
        <v>46.619999999999997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176</v>
      </c>
      <c r="AU185" s="231" t="s">
        <v>88</v>
      </c>
      <c r="AY185" s="17" t="s">
        <v>174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180</v>
      </c>
      <c r="BM185" s="231" t="s">
        <v>880</v>
      </c>
    </row>
    <row r="186" s="14" customFormat="1">
      <c r="A186" s="14"/>
      <c r="B186" s="249"/>
      <c r="C186" s="250"/>
      <c r="D186" s="235" t="s">
        <v>190</v>
      </c>
      <c r="E186" s="251" t="s">
        <v>1</v>
      </c>
      <c r="F186" s="252" t="s">
        <v>819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190</v>
      </c>
      <c r="AU186" s="258" t="s">
        <v>88</v>
      </c>
      <c r="AV186" s="14" t="s">
        <v>86</v>
      </c>
      <c r="AW186" s="14" t="s">
        <v>34</v>
      </c>
      <c r="AX186" s="14" t="s">
        <v>78</v>
      </c>
      <c r="AY186" s="258" t="s">
        <v>174</v>
      </c>
    </row>
    <row r="187" s="13" customFormat="1">
      <c r="A187" s="13"/>
      <c r="B187" s="233"/>
      <c r="C187" s="234"/>
      <c r="D187" s="235" t="s">
        <v>190</v>
      </c>
      <c r="E187" s="236" t="s">
        <v>1</v>
      </c>
      <c r="F187" s="237" t="s">
        <v>858</v>
      </c>
      <c r="G187" s="234"/>
      <c r="H187" s="238">
        <v>36.539999999999999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190</v>
      </c>
      <c r="AU187" s="244" t="s">
        <v>88</v>
      </c>
      <c r="AV187" s="13" t="s">
        <v>88</v>
      </c>
      <c r="AW187" s="13" t="s">
        <v>34</v>
      </c>
      <c r="AX187" s="13" t="s">
        <v>78</v>
      </c>
      <c r="AY187" s="244" t="s">
        <v>174</v>
      </c>
    </row>
    <row r="188" s="14" customFormat="1">
      <c r="A188" s="14"/>
      <c r="B188" s="249"/>
      <c r="C188" s="250"/>
      <c r="D188" s="235" t="s">
        <v>190</v>
      </c>
      <c r="E188" s="251" t="s">
        <v>1</v>
      </c>
      <c r="F188" s="252" t="s">
        <v>859</v>
      </c>
      <c r="G188" s="250"/>
      <c r="H188" s="251" t="s">
        <v>1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190</v>
      </c>
      <c r="AU188" s="258" t="s">
        <v>88</v>
      </c>
      <c r="AV188" s="14" t="s">
        <v>86</v>
      </c>
      <c r="AW188" s="14" t="s">
        <v>34</v>
      </c>
      <c r="AX188" s="14" t="s">
        <v>78</v>
      </c>
      <c r="AY188" s="258" t="s">
        <v>174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860</v>
      </c>
      <c r="G189" s="234"/>
      <c r="H189" s="238">
        <v>10.08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190</v>
      </c>
      <c r="AU189" s="244" t="s">
        <v>88</v>
      </c>
      <c r="AV189" s="13" t="s">
        <v>88</v>
      </c>
      <c r="AW189" s="13" t="s">
        <v>34</v>
      </c>
      <c r="AX189" s="13" t="s">
        <v>78</v>
      </c>
      <c r="AY189" s="244" t="s">
        <v>174</v>
      </c>
    </row>
    <row r="190" s="15" customFormat="1">
      <c r="A190" s="15"/>
      <c r="B190" s="259"/>
      <c r="C190" s="260"/>
      <c r="D190" s="235" t="s">
        <v>190</v>
      </c>
      <c r="E190" s="261" t="s">
        <v>1</v>
      </c>
      <c r="F190" s="262" t="s">
        <v>275</v>
      </c>
      <c r="G190" s="260"/>
      <c r="H190" s="263">
        <v>46.619999999999997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9" t="s">
        <v>190</v>
      </c>
      <c r="AU190" s="269" t="s">
        <v>88</v>
      </c>
      <c r="AV190" s="15" t="s">
        <v>180</v>
      </c>
      <c r="AW190" s="15" t="s">
        <v>34</v>
      </c>
      <c r="AX190" s="15" t="s">
        <v>86</v>
      </c>
      <c r="AY190" s="269" t="s">
        <v>174</v>
      </c>
    </row>
    <row r="191" s="12" customFormat="1" ht="22.8" customHeight="1">
      <c r="A191" s="12"/>
      <c r="B191" s="203"/>
      <c r="C191" s="204"/>
      <c r="D191" s="205" t="s">
        <v>77</v>
      </c>
      <c r="E191" s="217" t="s">
        <v>203</v>
      </c>
      <c r="F191" s="217" t="s">
        <v>281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SUM(P192:P199)</f>
        <v>0</v>
      </c>
      <c r="Q191" s="211"/>
      <c r="R191" s="212">
        <f>SUM(R192:R199)</f>
        <v>2.8283387999999996</v>
      </c>
      <c r="S191" s="211"/>
      <c r="T191" s="213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86</v>
      </c>
      <c r="AT191" s="215" t="s">
        <v>77</v>
      </c>
      <c r="AU191" s="215" t="s">
        <v>86</v>
      </c>
      <c r="AY191" s="214" t="s">
        <v>174</v>
      </c>
      <c r="BK191" s="216">
        <f>SUM(BK192:BK199)</f>
        <v>0</v>
      </c>
    </row>
    <row r="192" s="2" customFormat="1" ht="44.25" customHeight="1">
      <c r="A192" s="38"/>
      <c r="B192" s="39"/>
      <c r="C192" s="219" t="s">
        <v>294</v>
      </c>
      <c r="D192" s="219" t="s">
        <v>176</v>
      </c>
      <c r="E192" s="220" t="s">
        <v>282</v>
      </c>
      <c r="F192" s="221" t="s">
        <v>283</v>
      </c>
      <c r="G192" s="222" t="s">
        <v>179</v>
      </c>
      <c r="H192" s="223">
        <v>21.629999999999999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0.13075999999999999</v>
      </c>
      <c r="R192" s="229">
        <f>Q192*H192</f>
        <v>2.8283387999999996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180</v>
      </c>
      <c r="AT192" s="231" t="s">
        <v>176</v>
      </c>
      <c r="AU192" s="231" t="s">
        <v>88</v>
      </c>
      <c r="AY192" s="17" t="s">
        <v>174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180</v>
      </c>
      <c r="BM192" s="231" t="s">
        <v>881</v>
      </c>
    </row>
    <row r="193" s="14" customFormat="1">
      <c r="A193" s="14"/>
      <c r="B193" s="249"/>
      <c r="C193" s="250"/>
      <c r="D193" s="235" t="s">
        <v>190</v>
      </c>
      <c r="E193" s="251" t="s">
        <v>1</v>
      </c>
      <c r="F193" s="252" t="s">
        <v>882</v>
      </c>
      <c r="G193" s="250"/>
      <c r="H193" s="251" t="s">
        <v>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190</v>
      </c>
      <c r="AU193" s="258" t="s">
        <v>88</v>
      </c>
      <c r="AV193" s="14" t="s">
        <v>86</v>
      </c>
      <c r="AW193" s="14" t="s">
        <v>34</v>
      </c>
      <c r="AX193" s="14" t="s">
        <v>78</v>
      </c>
      <c r="AY193" s="258" t="s">
        <v>174</v>
      </c>
    </row>
    <row r="194" s="13" customFormat="1">
      <c r="A194" s="13"/>
      <c r="B194" s="233"/>
      <c r="C194" s="234"/>
      <c r="D194" s="235" t="s">
        <v>190</v>
      </c>
      <c r="E194" s="236" t="s">
        <v>1</v>
      </c>
      <c r="F194" s="237" t="s">
        <v>883</v>
      </c>
      <c r="G194" s="234"/>
      <c r="H194" s="238">
        <v>10.002000000000001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190</v>
      </c>
      <c r="AU194" s="244" t="s">
        <v>88</v>
      </c>
      <c r="AV194" s="13" t="s">
        <v>88</v>
      </c>
      <c r="AW194" s="13" t="s">
        <v>34</v>
      </c>
      <c r="AX194" s="13" t="s">
        <v>78</v>
      </c>
      <c r="AY194" s="244" t="s">
        <v>174</v>
      </c>
    </row>
    <row r="195" s="14" customFormat="1">
      <c r="A195" s="14"/>
      <c r="B195" s="249"/>
      <c r="C195" s="250"/>
      <c r="D195" s="235" t="s">
        <v>190</v>
      </c>
      <c r="E195" s="251" t="s">
        <v>1</v>
      </c>
      <c r="F195" s="252" t="s">
        <v>884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190</v>
      </c>
      <c r="AU195" s="258" t="s">
        <v>88</v>
      </c>
      <c r="AV195" s="14" t="s">
        <v>86</v>
      </c>
      <c r="AW195" s="14" t="s">
        <v>34</v>
      </c>
      <c r="AX195" s="14" t="s">
        <v>78</v>
      </c>
      <c r="AY195" s="258" t="s">
        <v>174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885</v>
      </c>
      <c r="G196" s="234"/>
      <c r="H196" s="238">
        <v>11.997999999999999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78</v>
      </c>
      <c r="AY196" s="244" t="s">
        <v>174</v>
      </c>
    </row>
    <row r="197" s="14" customFormat="1">
      <c r="A197" s="14"/>
      <c r="B197" s="249"/>
      <c r="C197" s="250"/>
      <c r="D197" s="235" t="s">
        <v>190</v>
      </c>
      <c r="E197" s="251" t="s">
        <v>1</v>
      </c>
      <c r="F197" s="252" t="s">
        <v>886</v>
      </c>
      <c r="G197" s="250"/>
      <c r="H197" s="251" t="s">
        <v>1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190</v>
      </c>
      <c r="AU197" s="258" t="s">
        <v>88</v>
      </c>
      <c r="AV197" s="14" t="s">
        <v>86</v>
      </c>
      <c r="AW197" s="14" t="s">
        <v>34</v>
      </c>
      <c r="AX197" s="14" t="s">
        <v>78</v>
      </c>
      <c r="AY197" s="258" t="s">
        <v>174</v>
      </c>
    </row>
    <row r="198" s="13" customFormat="1">
      <c r="A198" s="13"/>
      <c r="B198" s="233"/>
      <c r="C198" s="234"/>
      <c r="D198" s="235" t="s">
        <v>190</v>
      </c>
      <c r="E198" s="236" t="s">
        <v>1</v>
      </c>
      <c r="F198" s="237" t="s">
        <v>887</v>
      </c>
      <c r="G198" s="234"/>
      <c r="H198" s="238">
        <v>-0.37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190</v>
      </c>
      <c r="AU198" s="244" t="s">
        <v>88</v>
      </c>
      <c r="AV198" s="13" t="s">
        <v>88</v>
      </c>
      <c r="AW198" s="13" t="s">
        <v>34</v>
      </c>
      <c r="AX198" s="13" t="s">
        <v>78</v>
      </c>
      <c r="AY198" s="244" t="s">
        <v>174</v>
      </c>
    </row>
    <row r="199" s="15" customFormat="1">
      <c r="A199" s="15"/>
      <c r="B199" s="259"/>
      <c r="C199" s="260"/>
      <c r="D199" s="235" t="s">
        <v>190</v>
      </c>
      <c r="E199" s="261" t="s">
        <v>1</v>
      </c>
      <c r="F199" s="262" t="s">
        <v>275</v>
      </c>
      <c r="G199" s="260"/>
      <c r="H199" s="263">
        <v>21.629999999999999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9" t="s">
        <v>190</v>
      </c>
      <c r="AU199" s="269" t="s">
        <v>88</v>
      </c>
      <c r="AV199" s="15" t="s">
        <v>180</v>
      </c>
      <c r="AW199" s="15" t="s">
        <v>34</v>
      </c>
      <c r="AX199" s="15" t="s">
        <v>86</v>
      </c>
      <c r="AY199" s="269" t="s">
        <v>174</v>
      </c>
    </row>
    <row r="200" s="12" customFormat="1" ht="22.8" customHeight="1">
      <c r="A200" s="12"/>
      <c r="B200" s="203"/>
      <c r="C200" s="204"/>
      <c r="D200" s="205" t="s">
        <v>77</v>
      </c>
      <c r="E200" s="217" t="s">
        <v>218</v>
      </c>
      <c r="F200" s="217" t="s">
        <v>293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SUM(P201:P215)</f>
        <v>0</v>
      </c>
      <c r="Q200" s="211"/>
      <c r="R200" s="212">
        <f>SUM(R201:R215)</f>
        <v>0.14876999999999999</v>
      </c>
      <c r="S200" s="211"/>
      <c r="T200" s="213">
        <f>SUM(T201:T215)</f>
        <v>0.49748999999999999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86</v>
      </c>
      <c r="AT200" s="215" t="s">
        <v>77</v>
      </c>
      <c r="AU200" s="215" t="s">
        <v>86</v>
      </c>
      <c r="AY200" s="214" t="s">
        <v>174</v>
      </c>
      <c r="BK200" s="216">
        <f>SUM(BK201:BK215)</f>
        <v>0</v>
      </c>
    </row>
    <row r="201" s="2" customFormat="1" ht="78" customHeight="1">
      <c r="A201" s="38"/>
      <c r="B201" s="39"/>
      <c r="C201" s="219" t="s">
        <v>298</v>
      </c>
      <c r="D201" s="219" t="s">
        <v>176</v>
      </c>
      <c r="E201" s="220" t="s">
        <v>888</v>
      </c>
      <c r="F201" s="221" t="s">
        <v>889</v>
      </c>
      <c r="G201" s="222" t="s">
        <v>179</v>
      </c>
      <c r="H201" s="223">
        <v>6.3250000000000002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890</v>
      </c>
    </row>
    <row r="202" s="2" customFormat="1">
      <c r="A202" s="38"/>
      <c r="B202" s="39"/>
      <c r="C202" s="40"/>
      <c r="D202" s="235" t="s">
        <v>201</v>
      </c>
      <c r="E202" s="40"/>
      <c r="F202" s="245" t="s">
        <v>891</v>
      </c>
      <c r="G202" s="40"/>
      <c r="H202" s="40"/>
      <c r="I202" s="246"/>
      <c r="J202" s="40"/>
      <c r="K202" s="40"/>
      <c r="L202" s="44"/>
      <c r="M202" s="247"/>
      <c r="N202" s="24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201</v>
      </c>
      <c r="AU202" s="17" t="s">
        <v>88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892</v>
      </c>
      <c r="G203" s="234"/>
      <c r="H203" s="238">
        <v>6.3250000000000002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190</v>
      </c>
      <c r="AU203" s="244" t="s">
        <v>88</v>
      </c>
      <c r="AV203" s="13" t="s">
        <v>88</v>
      </c>
      <c r="AW203" s="13" t="s">
        <v>34</v>
      </c>
      <c r="AX203" s="13" t="s">
        <v>86</v>
      </c>
      <c r="AY203" s="244" t="s">
        <v>174</v>
      </c>
    </row>
    <row r="204" s="2" customFormat="1" ht="76.35" customHeight="1">
      <c r="A204" s="38"/>
      <c r="B204" s="39"/>
      <c r="C204" s="219" t="s">
        <v>302</v>
      </c>
      <c r="D204" s="219" t="s">
        <v>176</v>
      </c>
      <c r="E204" s="220" t="s">
        <v>299</v>
      </c>
      <c r="F204" s="221" t="s">
        <v>300</v>
      </c>
      <c r="G204" s="222" t="s">
        <v>179</v>
      </c>
      <c r="H204" s="223">
        <v>21.629999999999999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43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0.023</v>
      </c>
      <c r="T204" s="230">
        <f>S204*H204</f>
        <v>0.49748999999999999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180</v>
      </c>
      <c r="AT204" s="231" t="s">
        <v>176</v>
      </c>
      <c r="AU204" s="231" t="s">
        <v>88</v>
      </c>
      <c r="AY204" s="17" t="s">
        <v>174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86</v>
      </c>
      <c r="BK204" s="232">
        <f>ROUND(I204*H204,2)</f>
        <v>0</v>
      </c>
      <c r="BL204" s="17" t="s">
        <v>180</v>
      </c>
      <c r="BM204" s="231" t="s">
        <v>893</v>
      </c>
    </row>
    <row r="205" s="2" customFormat="1" ht="24.15" customHeight="1">
      <c r="A205" s="38"/>
      <c r="B205" s="39"/>
      <c r="C205" s="219" t="s">
        <v>307</v>
      </c>
      <c r="D205" s="219" t="s">
        <v>176</v>
      </c>
      <c r="E205" s="220" t="s">
        <v>308</v>
      </c>
      <c r="F205" s="221" t="s">
        <v>309</v>
      </c>
      <c r="G205" s="222" t="s">
        <v>179</v>
      </c>
      <c r="H205" s="223">
        <v>43.630000000000003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43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180</v>
      </c>
      <c r="AT205" s="231" t="s">
        <v>176</v>
      </c>
      <c r="AU205" s="231" t="s">
        <v>88</v>
      </c>
      <c r="AY205" s="17" t="s">
        <v>174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180</v>
      </c>
      <c r="BM205" s="231" t="s">
        <v>894</v>
      </c>
    </row>
    <row r="206" s="2" customFormat="1">
      <c r="A206" s="38"/>
      <c r="B206" s="39"/>
      <c r="C206" s="40"/>
      <c r="D206" s="235" t="s">
        <v>201</v>
      </c>
      <c r="E206" s="40"/>
      <c r="F206" s="245" t="s">
        <v>311</v>
      </c>
      <c r="G206" s="40"/>
      <c r="H206" s="40"/>
      <c r="I206" s="246"/>
      <c r="J206" s="40"/>
      <c r="K206" s="40"/>
      <c r="L206" s="44"/>
      <c r="M206" s="247"/>
      <c r="N206" s="24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201</v>
      </c>
      <c r="AU206" s="17" t="s">
        <v>88</v>
      </c>
    </row>
    <row r="207" s="14" customFormat="1">
      <c r="A207" s="14"/>
      <c r="B207" s="249"/>
      <c r="C207" s="250"/>
      <c r="D207" s="235" t="s">
        <v>190</v>
      </c>
      <c r="E207" s="251" t="s">
        <v>1</v>
      </c>
      <c r="F207" s="252" t="s">
        <v>895</v>
      </c>
      <c r="G207" s="250"/>
      <c r="H207" s="251" t="s">
        <v>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190</v>
      </c>
      <c r="AU207" s="258" t="s">
        <v>88</v>
      </c>
      <c r="AV207" s="14" t="s">
        <v>86</v>
      </c>
      <c r="AW207" s="14" t="s">
        <v>34</v>
      </c>
      <c r="AX207" s="14" t="s">
        <v>78</v>
      </c>
      <c r="AY207" s="258" t="s">
        <v>174</v>
      </c>
    </row>
    <row r="208" s="13" customFormat="1">
      <c r="A208" s="13"/>
      <c r="B208" s="233"/>
      <c r="C208" s="234"/>
      <c r="D208" s="235" t="s">
        <v>190</v>
      </c>
      <c r="E208" s="236" t="s">
        <v>1</v>
      </c>
      <c r="F208" s="237" t="s">
        <v>883</v>
      </c>
      <c r="G208" s="234"/>
      <c r="H208" s="238">
        <v>10.002000000000001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190</v>
      </c>
      <c r="AU208" s="244" t="s">
        <v>88</v>
      </c>
      <c r="AV208" s="13" t="s">
        <v>88</v>
      </c>
      <c r="AW208" s="13" t="s">
        <v>34</v>
      </c>
      <c r="AX208" s="13" t="s">
        <v>78</v>
      </c>
      <c r="AY208" s="244" t="s">
        <v>174</v>
      </c>
    </row>
    <row r="209" s="14" customFormat="1">
      <c r="A209" s="14"/>
      <c r="B209" s="249"/>
      <c r="C209" s="250"/>
      <c r="D209" s="235" t="s">
        <v>190</v>
      </c>
      <c r="E209" s="251" t="s">
        <v>1</v>
      </c>
      <c r="F209" s="252" t="s">
        <v>896</v>
      </c>
      <c r="G209" s="250"/>
      <c r="H209" s="251" t="s">
        <v>1</v>
      </c>
      <c r="I209" s="253"/>
      <c r="J209" s="250"/>
      <c r="K209" s="250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190</v>
      </c>
      <c r="AU209" s="258" t="s">
        <v>88</v>
      </c>
      <c r="AV209" s="14" t="s">
        <v>86</v>
      </c>
      <c r="AW209" s="14" t="s">
        <v>34</v>
      </c>
      <c r="AX209" s="14" t="s">
        <v>78</v>
      </c>
      <c r="AY209" s="258" t="s">
        <v>174</v>
      </c>
    </row>
    <row r="210" s="13" customFormat="1">
      <c r="A210" s="13"/>
      <c r="B210" s="233"/>
      <c r="C210" s="234"/>
      <c r="D210" s="235" t="s">
        <v>190</v>
      </c>
      <c r="E210" s="236" t="s">
        <v>1</v>
      </c>
      <c r="F210" s="237" t="s">
        <v>885</v>
      </c>
      <c r="G210" s="234"/>
      <c r="H210" s="238">
        <v>11.997999999999999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190</v>
      </c>
      <c r="AU210" s="244" t="s">
        <v>88</v>
      </c>
      <c r="AV210" s="13" t="s">
        <v>88</v>
      </c>
      <c r="AW210" s="13" t="s">
        <v>34</v>
      </c>
      <c r="AX210" s="13" t="s">
        <v>78</v>
      </c>
      <c r="AY210" s="244" t="s">
        <v>174</v>
      </c>
    </row>
    <row r="211" s="14" customFormat="1">
      <c r="A211" s="14"/>
      <c r="B211" s="249"/>
      <c r="C211" s="250"/>
      <c r="D211" s="235" t="s">
        <v>190</v>
      </c>
      <c r="E211" s="251" t="s">
        <v>1</v>
      </c>
      <c r="F211" s="252" t="s">
        <v>897</v>
      </c>
      <c r="G211" s="250"/>
      <c r="H211" s="251" t="s">
        <v>1</v>
      </c>
      <c r="I211" s="253"/>
      <c r="J211" s="250"/>
      <c r="K211" s="250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190</v>
      </c>
      <c r="AU211" s="258" t="s">
        <v>88</v>
      </c>
      <c r="AV211" s="14" t="s">
        <v>86</v>
      </c>
      <c r="AW211" s="14" t="s">
        <v>34</v>
      </c>
      <c r="AX211" s="14" t="s">
        <v>78</v>
      </c>
      <c r="AY211" s="258" t="s">
        <v>174</v>
      </c>
    </row>
    <row r="212" s="13" customFormat="1">
      <c r="A212" s="13"/>
      <c r="B212" s="233"/>
      <c r="C212" s="234"/>
      <c r="D212" s="235" t="s">
        <v>190</v>
      </c>
      <c r="E212" s="236" t="s">
        <v>1</v>
      </c>
      <c r="F212" s="237" t="s">
        <v>898</v>
      </c>
      <c r="G212" s="234"/>
      <c r="H212" s="238">
        <v>21.629999999999999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190</v>
      </c>
      <c r="AU212" s="244" t="s">
        <v>88</v>
      </c>
      <c r="AV212" s="13" t="s">
        <v>88</v>
      </c>
      <c r="AW212" s="13" t="s">
        <v>34</v>
      </c>
      <c r="AX212" s="13" t="s">
        <v>78</v>
      </c>
      <c r="AY212" s="244" t="s">
        <v>174</v>
      </c>
    </row>
    <row r="213" s="15" customFormat="1">
      <c r="A213" s="15"/>
      <c r="B213" s="259"/>
      <c r="C213" s="260"/>
      <c r="D213" s="235" t="s">
        <v>190</v>
      </c>
      <c r="E213" s="261" t="s">
        <v>1</v>
      </c>
      <c r="F213" s="262" t="s">
        <v>275</v>
      </c>
      <c r="G213" s="260"/>
      <c r="H213" s="263">
        <v>43.629999999999995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9" t="s">
        <v>190</v>
      </c>
      <c r="AU213" s="269" t="s">
        <v>88</v>
      </c>
      <c r="AV213" s="15" t="s">
        <v>180</v>
      </c>
      <c r="AW213" s="15" t="s">
        <v>34</v>
      </c>
      <c r="AX213" s="15" t="s">
        <v>86</v>
      </c>
      <c r="AY213" s="269" t="s">
        <v>174</v>
      </c>
    </row>
    <row r="214" s="2" customFormat="1" ht="37.8" customHeight="1">
      <c r="A214" s="38"/>
      <c r="B214" s="39"/>
      <c r="C214" s="219" t="s">
        <v>320</v>
      </c>
      <c r="D214" s="219" t="s">
        <v>176</v>
      </c>
      <c r="E214" s="220" t="s">
        <v>899</v>
      </c>
      <c r="F214" s="221" t="s">
        <v>900</v>
      </c>
      <c r="G214" s="222" t="s">
        <v>179</v>
      </c>
      <c r="H214" s="223">
        <v>17.399999999999999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43</v>
      </c>
      <c r="O214" s="91"/>
      <c r="P214" s="229">
        <f>O214*H214</f>
        <v>0</v>
      </c>
      <c r="Q214" s="229">
        <v>0.0085500000000000003</v>
      </c>
      <c r="R214" s="229">
        <f>Q214*H214</f>
        <v>0.14876999999999999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180</v>
      </c>
      <c r="AT214" s="231" t="s">
        <v>176</v>
      </c>
      <c r="AU214" s="231" t="s">
        <v>88</v>
      </c>
      <c r="AY214" s="17" t="s">
        <v>174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86</v>
      </c>
      <c r="BK214" s="232">
        <f>ROUND(I214*H214,2)</f>
        <v>0</v>
      </c>
      <c r="BL214" s="17" t="s">
        <v>180</v>
      </c>
      <c r="BM214" s="231" t="s">
        <v>901</v>
      </c>
    </row>
    <row r="215" s="13" customFormat="1">
      <c r="A215" s="13"/>
      <c r="B215" s="233"/>
      <c r="C215" s="234"/>
      <c r="D215" s="235" t="s">
        <v>190</v>
      </c>
      <c r="E215" s="236" t="s">
        <v>1</v>
      </c>
      <c r="F215" s="237" t="s">
        <v>902</v>
      </c>
      <c r="G215" s="234"/>
      <c r="H215" s="238">
        <v>17.399999999999999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190</v>
      </c>
      <c r="AU215" s="244" t="s">
        <v>88</v>
      </c>
      <c r="AV215" s="13" t="s">
        <v>88</v>
      </c>
      <c r="AW215" s="13" t="s">
        <v>34</v>
      </c>
      <c r="AX215" s="13" t="s">
        <v>86</v>
      </c>
      <c r="AY215" s="244" t="s">
        <v>174</v>
      </c>
    </row>
    <row r="216" s="12" customFormat="1" ht="22.8" customHeight="1">
      <c r="A216" s="12"/>
      <c r="B216" s="203"/>
      <c r="C216" s="204"/>
      <c r="D216" s="205" t="s">
        <v>77</v>
      </c>
      <c r="E216" s="217" t="s">
        <v>318</v>
      </c>
      <c r="F216" s="217" t="s">
        <v>319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SUM(P217:P220)</f>
        <v>0</v>
      </c>
      <c r="Q216" s="211"/>
      <c r="R216" s="212">
        <f>SUM(R217:R220)</f>
        <v>0</v>
      </c>
      <c r="S216" s="211"/>
      <c r="T216" s="213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86</v>
      </c>
      <c r="AT216" s="215" t="s">
        <v>77</v>
      </c>
      <c r="AU216" s="215" t="s">
        <v>86</v>
      </c>
      <c r="AY216" s="214" t="s">
        <v>174</v>
      </c>
      <c r="BK216" s="216">
        <f>SUM(BK217:BK220)</f>
        <v>0</v>
      </c>
    </row>
    <row r="217" s="2" customFormat="1" ht="44.25" customHeight="1">
      <c r="A217" s="38"/>
      <c r="B217" s="39"/>
      <c r="C217" s="219" t="s">
        <v>324</v>
      </c>
      <c r="D217" s="219" t="s">
        <v>176</v>
      </c>
      <c r="E217" s="220" t="s">
        <v>321</v>
      </c>
      <c r="F217" s="221" t="s">
        <v>322</v>
      </c>
      <c r="G217" s="222" t="s">
        <v>240</v>
      </c>
      <c r="H217" s="223">
        <v>0.497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43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180</v>
      </c>
      <c r="AT217" s="231" t="s">
        <v>176</v>
      </c>
      <c r="AU217" s="231" t="s">
        <v>88</v>
      </c>
      <c r="AY217" s="17" t="s">
        <v>174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86</v>
      </c>
      <c r="BK217" s="232">
        <f>ROUND(I217*H217,2)</f>
        <v>0</v>
      </c>
      <c r="BL217" s="17" t="s">
        <v>180</v>
      </c>
      <c r="BM217" s="231" t="s">
        <v>903</v>
      </c>
    </row>
    <row r="218" s="2" customFormat="1" ht="37.8" customHeight="1">
      <c r="A218" s="38"/>
      <c r="B218" s="39"/>
      <c r="C218" s="219" t="s">
        <v>328</v>
      </c>
      <c r="D218" s="219" t="s">
        <v>176</v>
      </c>
      <c r="E218" s="220" t="s">
        <v>325</v>
      </c>
      <c r="F218" s="221" t="s">
        <v>326</v>
      </c>
      <c r="G218" s="222" t="s">
        <v>240</v>
      </c>
      <c r="H218" s="223">
        <v>0.497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43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180</v>
      </c>
      <c r="AT218" s="231" t="s">
        <v>176</v>
      </c>
      <c r="AU218" s="231" t="s">
        <v>88</v>
      </c>
      <c r="AY218" s="17" t="s">
        <v>174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86</v>
      </c>
      <c r="BK218" s="232">
        <f>ROUND(I218*H218,2)</f>
        <v>0</v>
      </c>
      <c r="BL218" s="17" t="s">
        <v>180</v>
      </c>
      <c r="BM218" s="231" t="s">
        <v>904</v>
      </c>
    </row>
    <row r="219" s="2" customFormat="1" ht="49.05" customHeight="1">
      <c r="A219" s="38"/>
      <c r="B219" s="39"/>
      <c r="C219" s="219" t="s">
        <v>335</v>
      </c>
      <c r="D219" s="219" t="s">
        <v>176</v>
      </c>
      <c r="E219" s="220" t="s">
        <v>329</v>
      </c>
      <c r="F219" s="221" t="s">
        <v>330</v>
      </c>
      <c r="G219" s="222" t="s">
        <v>240</v>
      </c>
      <c r="H219" s="223">
        <v>6.9580000000000002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180</v>
      </c>
      <c r="AT219" s="231" t="s">
        <v>176</v>
      </c>
      <c r="AU219" s="231" t="s">
        <v>88</v>
      </c>
      <c r="AY219" s="17" t="s">
        <v>174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86</v>
      </c>
      <c r="BK219" s="232">
        <f>ROUND(I219*H219,2)</f>
        <v>0</v>
      </c>
      <c r="BL219" s="17" t="s">
        <v>180</v>
      </c>
      <c r="BM219" s="231" t="s">
        <v>905</v>
      </c>
    </row>
    <row r="220" s="13" customFormat="1">
      <c r="A220" s="13"/>
      <c r="B220" s="233"/>
      <c r="C220" s="234"/>
      <c r="D220" s="235" t="s">
        <v>190</v>
      </c>
      <c r="E220" s="236" t="s">
        <v>1</v>
      </c>
      <c r="F220" s="237" t="s">
        <v>906</v>
      </c>
      <c r="G220" s="234"/>
      <c r="H220" s="238">
        <v>6.9580000000000002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190</v>
      </c>
      <c r="AU220" s="244" t="s">
        <v>88</v>
      </c>
      <c r="AV220" s="13" t="s">
        <v>88</v>
      </c>
      <c r="AW220" s="13" t="s">
        <v>34</v>
      </c>
      <c r="AX220" s="13" t="s">
        <v>86</v>
      </c>
      <c r="AY220" s="244" t="s">
        <v>174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333</v>
      </c>
      <c r="F221" s="217" t="s">
        <v>334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P222</f>
        <v>0</v>
      </c>
      <c r="Q221" s="211"/>
      <c r="R221" s="212">
        <f>R222</f>
        <v>0</v>
      </c>
      <c r="S221" s="211"/>
      <c r="T221" s="213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86</v>
      </c>
      <c r="AT221" s="215" t="s">
        <v>77</v>
      </c>
      <c r="AU221" s="215" t="s">
        <v>86</v>
      </c>
      <c r="AY221" s="214" t="s">
        <v>174</v>
      </c>
      <c r="BK221" s="216">
        <f>BK222</f>
        <v>0</v>
      </c>
    </row>
    <row r="222" s="2" customFormat="1" ht="24.15" customHeight="1">
      <c r="A222" s="38"/>
      <c r="B222" s="39"/>
      <c r="C222" s="219" t="s">
        <v>407</v>
      </c>
      <c r="D222" s="219" t="s">
        <v>176</v>
      </c>
      <c r="E222" s="220" t="s">
        <v>336</v>
      </c>
      <c r="F222" s="221" t="s">
        <v>337</v>
      </c>
      <c r="G222" s="222" t="s">
        <v>240</v>
      </c>
      <c r="H222" s="223">
        <v>151.99000000000001</v>
      </c>
      <c r="I222" s="224"/>
      <c r="J222" s="225">
        <f>ROUND(I222*H222,2)</f>
        <v>0</v>
      </c>
      <c r="K222" s="226"/>
      <c r="L222" s="44"/>
      <c r="M222" s="270" t="s">
        <v>1</v>
      </c>
      <c r="N222" s="271" t="s">
        <v>43</v>
      </c>
      <c r="O222" s="272"/>
      <c r="P222" s="273">
        <f>O222*H222</f>
        <v>0</v>
      </c>
      <c r="Q222" s="273">
        <v>0</v>
      </c>
      <c r="R222" s="273">
        <f>Q222*H222</f>
        <v>0</v>
      </c>
      <c r="S222" s="273">
        <v>0</v>
      </c>
      <c r="T222" s="27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180</v>
      </c>
      <c r="AT222" s="231" t="s">
        <v>176</v>
      </c>
      <c r="AU222" s="231" t="s">
        <v>88</v>
      </c>
      <c r="AY222" s="17" t="s">
        <v>174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86</v>
      </c>
      <c r="BK222" s="232">
        <f>ROUND(I222*H222,2)</f>
        <v>0</v>
      </c>
      <c r="BL222" s="17" t="s">
        <v>180</v>
      </c>
      <c r="BM222" s="231" t="s">
        <v>907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5OWQ/saPjwJhnQt1VoCfM7hTppaO1AKQ/eElx0xOzDNBR84HXAyRPWVNKnj+buktQrhw6cF58o/5FLvs11jT+A==" hashValue="CToajULq2dJbcyZr6AC/GCPzFJYnv9IqN8pRu3MZAvOgBYOOCDYMSWK9j3KdX8KgWnGr3TKO5QumCIPPFzhlDg==" algorithmName="SHA-512" password="CC35"/>
  <autoFilter ref="C123:K22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ROUND((SUM(BE124:BE279)),  2)</f>
        <v>0</v>
      </c>
      <c r="G33" s="38"/>
      <c r="H33" s="38"/>
      <c r="I33" s="155">
        <v>0.20999999999999999</v>
      </c>
      <c r="J33" s="154">
        <f>ROUND(((SUM(BE124:BE279))*I33),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ROUND((SUM(BF124:BF279)),  2)</f>
        <v>0</v>
      </c>
      <c r="G34" s="38"/>
      <c r="H34" s="38"/>
      <c r="I34" s="155">
        <v>0.14999999999999999</v>
      </c>
      <c r="J34" s="154">
        <f>ROUND(((SUM(BF124:BF279))*I34),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ROUND((SUM(BG124:BG279)),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ROUND((SUM(BH124:BH279)),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11 - Stupeň č. 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J190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J249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J273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J278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11 - Stupeň č. 9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112.10882091000002</v>
      </c>
      <c r="S124" s="104"/>
      <c r="T124" s="201">
        <f>T125</f>
        <v>56.559742999999997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P126+P190+P204+P234+P249+P273+P278</f>
        <v>0</v>
      </c>
      <c r="Q125" s="211"/>
      <c r="R125" s="212">
        <f>R126+R190+R204+R234+R249+R273+R278</f>
        <v>112.10882091000002</v>
      </c>
      <c r="S125" s="211"/>
      <c r="T125" s="213">
        <f>T126+T190+T204+T234+T249+T273+T278</f>
        <v>56.559742999999997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BK126+BK190+BK204+BK234+BK249+BK273+BK278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SUM(P127:P189)</f>
        <v>0</v>
      </c>
      <c r="Q126" s="211"/>
      <c r="R126" s="212">
        <f>SUM(R127:R189)</f>
        <v>0.59601000000000004</v>
      </c>
      <c r="S126" s="211"/>
      <c r="T126" s="213">
        <f>SUM(T127:T189)</f>
        <v>54.905439999999999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SUM(BK127:BK189)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10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0.00030000000000000003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909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10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910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911</v>
      </c>
      <c r="F129" s="221" t="s">
        <v>912</v>
      </c>
      <c r="G129" s="222" t="s">
        <v>344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913</v>
      </c>
    </row>
    <row r="130" s="2" customFormat="1">
      <c r="A130" s="38"/>
      <c r="B130" s="39"/>
      <c r="C130" s="40"/>
      <c r="D130" s="235" t="s">
        <v>201</v>
      </c>
      <c r="E130" s="40"/>
      <c r="F130" s="245" t="s">
        <v>914</v>
      </c>
      <c r="G130" s="40"/>
      <c r="H130" s="40"/>
      <c r="I130" s="246"/>
      <c r="J130" s="40"/>
      <c r="K130" s="40"/>
      <c r="L130" s="44"/>
      <c r="M130" s="247"/>
      <c r="N130" s="24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201</v>
      </c>
      <c r="AU130" s="17" t="s">
        <v>88</v>
      </c>
    </row>
    <row r="131" s="2" customFormat="1" ht="33" customHeight="1">
      <c r="A131" s="38"/>
      <c r="B131" s="39"/>
      <c r="C131" s="219" t="s">
        <v>180</v>
      </c>
      <c r="D131" s="219" t="s">
        <v>176</v>
      </c>
      <c r="E131" s="220" t="s">
        <v>413</v>
      </c>
      <c r="F131" s="221" t="s">
        <v>414</v>
      </c>
      <c r="G131" s="222" t="s">
        <v>344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915</v>
      </c>
    </row>
    <row r="132" s="2" customFormat="1">
      <c r="A132" s="38"/>
      <c r="B132" s="39"/>
      <c r="C132" s="40"/>
      <c r="D132" s="235" t="s">
        <v>201</v>
      </c>
      <c r="E132" s="40"/>
      <c r="F132" s="245" t="s">
        <v>914</v>
      </c>
      <c r="G132" s="40"/>
      <c r="H132" s="40"/>
      <c r="I132" s="246"/>
      <c r="J132" s="40"/>
      <c r="K132" s="40"/>
      <c r="L132" s="44"/>
      <c r="M132" s="247"/>
      <c r="N132" s="24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201</v>
      </c>
      <c r="AU132" s="17" t="s">
        <v>88</v>
      </c>
    </row>
    <row r="133" s="2" customFormat="1" ht="24.15" customHeight="1">
      <c r="A133" s="38"/>
      <c r="B133" s="39"/>
      <c r="C133" s="219" t="s">
        <v>196</v>
      </c>
      <c r="D133" s="219" t="s">
        <v>176</v>
      </c>
      <c r="E133" s="220" t="s">
        <v>346</v>
      </c>
      <c r="F133" s="221" t="s">
        <v>347</v>
      </c>
      <c r="G133" s="222" t="s">
        <v>344</v>
      </c>
      <c r="H133" s="223">
        <v>2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916</v>
      </c>
    </row>
    <row r="134" s="2" customFormat="1" ht="37.8" customHeight="1">
      <c r="A134" s="38"/>
      <c r="B134" s="39"/>
      <c r="C134" s="219" t="s">
        <v>203</v>
      </c>
      <c r="D134" s="219" t="s">
        <v>176</v>
      </c>
      <c r="E134" s="220" t="s">
        <v>917</v>
      </c>
      <c r="F134" s="221" t="s">
        <v>918</v>
      </c>
      <c r="G134" s="222" t="s">
        <v>344</v>
      </c>
      <c r="H134" s="223">
        <v>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919</v>
      </c>
    </row>
    <row r="135" s="2" customFormat="1" ht="49.05" customHeight="1">
      <c r="A135" s="38"/>
      <c r="B135" s="39"/>
      <c r="C135" s="219" t="s">
        <v>208</v>
      </c>
      <c r="D135" s="219" t="s">
        <v>176</v>
      </c>
      <c r="E135" s="220" t="s">
        <v>186</v>
      </c>
      <c r="F135" s="221" t="s">
        <v>187</v>
      </c>
      <c r="G135" s="222" t="s">
        <v>188</v>
      </c>
      <c r="H135" s="223">
        <v>17.103999999999999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1.8999999999999999</v>
      </c>
      <c r="T135" s="230">
        <f>S135*H135</f>
        <v>32.497599999999998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920</v>
      </c>
    </row>
    <row r="136" s="14" customFormat="1">
      <c r="A136" s="14"/>
      <c r="B136" s="249"/>
      <c r="C136" s="250"/>
      <c r="D136" s="235" t="s">
        <v>190</v>
      </c>
      <c r="E136" s="251" t="s">
        <v>1</v>
      </c>
      <c r="F136" s="252" t="s">
        <v>921</v>
      </c>
      <c r="G136" s="250"/>
      <c r="H136" s="251" t="s">
        <v>1</v>
      </c>
      <c r="I136" s="253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190</v>
      </c>
      <c r="AU136" s="258" t="s">
        <v>88</v>
      </c>
      <c r="AV136" s="14" t="s">
        <v>86</v>
      </c>
      <c r="AW136" s="14" t="s">
        <v>34</v>
      </c>
      <c r="AX136" s="14" t="s">
        <v>78</v>
      </c>
      <c r="AY136" s="258" t="s">
        <v>174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922</v>
      </c>
      <c r="G137" s="234"/>
      <c r="H137" s="238">
        <v>2.1579999999999999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174</v>
      </c>
    </row>
    <row r="138" s="14" customFormat="1">
      <c r="A138" s="14"/>
      <c r="B138" s="249"/>
      <c r="C138" s="250"/>
      <c r="D138" s="235" t="s">
        <v>190</v>
      </c>
      <c r="E138" s="251" t="s">
        <v>1</v>
      </c>
      <c r="F138" s="252" t="s">
        <v>360</v>
      </c>
      <c r="G138" s="250"/>
      <c r="H138" s="251" t="s">
        <v>1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190</v>
      </c>
      <c r="AU138" s="258" t="s">
        <v>88</v>
      </c>
      <c r="AV138" s="14" t="s">
        <v>86</v>
      </c>
      <c r="AW138" s="14" t="s">
        <v>34</v>
      </c>
      <c r="AX138" s="14" t="s">
        <v>78</v>
      </c>
      <c r="AY138" s="258" t="s">
        <v>174</v>
      </c>
    </row>
    <row r="139" s="13" customFormat="1">
      <c r="A139" s="13"/>
      <c r="B139" s="233"/>
      <c r="C139" s="234"/>
      <c r="D139" s="235" t="s">
        <v>190</v>
      </c>
      <c r="E139" s="236" t="s">
        <v>1</v>
      </c>
      <c r="F139" s="237" t="s">
        <v>923</v>
      </c>
      <c r="G139" s="234"/>
      <c r="H139" s="238">
        <v>14.946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190</v>
      </c>
      <c r="AU139" s="244" t="s">
        <v>88</v>
      </c>
      <c r="AV139" s="13" t="s">
        <v>88</v>
      </c>
      <c r="AW139" s="13" t="s">
        <v>34</v>
      </c>
      <c r="AX139" s="13" t="s">
        <v>78</v>
      </c>
      <c r="AY139" s="244" t="s">
        <v>174</v>
      </c>
    </row>
    <row r="140" s="15" customFormat="1">
      <c r="A140" s="15"/>
      <c r="B140" s="259"/>
      <c r="C140" s="260"/>
      <c r="D140" s="235" t="s">
        <v>190</v>
      </c>
      <c r="E140" s="261" t="s">
        <v>1</v>
      </c>
      <c r="F140" s="262" t="s">
        <v>275</v>
      </c>
      <c r="G140" s="260"/>
      <c r="H140" s="263">
        <v>17.103999999999999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190</v>
      </c>
      <c r="AU140" s="269" t="s">
        <v>88</v>
      </c>
      <c r="AV140" s="15" t="s">
        <v>180</v>
      </c>
      <c r="AW140" s="15" t="s">
        <v>34</v>
      </c>
      <c r="AX140" s="15" t="s">
        <v>86</v>
      </c>
      <c r="AY140" s="269" t="s">
        <v>174</v>
      </c>
    </row>
    <row r="141" s="2" customFormat="1" ht="37.8" customHeight="1">
      <c r="A141" s="38"/>
      <c r="B141" s="39"/>
      <c r="C141" s="219" t="s">
        <v>213</v>
      </c>
      <c r="D141" s="219" t="s">
        <v>176</v>
      </c>
      <c r="E141" s="220" t="s">
        <v>833</v>
      </c>
      <c r="F141" s="221" t="s">
        <v>834</v>
      </c>
      <c r="G141" s="222" t="s">
        <v>188</v>
      </c>
      <c r="H141" s="223">
        <v>12.311999999999999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1.8200000000000001</v>
      </c>
      <c r="T141" s="230">
        <f>S141*H141</f>
        <v>22.40784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924</v>
      </c>
    </row>
    <row r="142" s="14" customFormat="1">
      <c r="A142" s="14"/>
      <c r="B142" s="249"/>
      <c r="C142" s="250"/>
      <c r="D142" s="235" t="s">
        <v>190</v>
      </c>
      <c r="E142" s="251" t="s">
        <v>1</v>
      </c>
      <c r="F142" s="252" t="s">
        <v>925</v>
      </c>
      <c r="G142" s="250"/>
      <c r="H142" s="251" t="s">
        <v>1</v>
      </c>
      <c r="I142" s="253"/>
      <c r="J142" s="250"/>
      <c r="K142" s="250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190</v>
      </c>
      <c r="AU142" s="258" t="s">
        <v>88</v>
      </c>
      <c r="AV142" s="14" t="s">
        <v>86</v>
      </c>
      <c r="AW142" s="14" t="s">
        <v>34</v>
      </c>
      <c r="AX142" s="14" t="s">
        <v>78</v>
      </c>
      <c r="AY142" s="258" t="s">
        <v>174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926</v>
      </c>
      <c r="G143" s="234"/>
      <c r="H143" s="238">
        <v>3.6120000000000001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78</v>
      </c>
      <c r="AY143" s="244" t="s">
        <v>174</v>
      </c>
    </row>
    <row r="144" s="14" customFormat="1">
      <c r="A144" s="14"/>
      <c r="B144" s="249"/>
      <c r="C144" s="250"/>
      <c r="D144" s="235" t="s">
        <v>190</v>
      </c>
      <c r="E144" s="251" t="s">
        <v>1</v>
      </c>
      <c r="F144" s="252" t="s">
        <v>927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190</v>
      </c>
      <c r="AU144" s="258" t="s">
        <v>88</v>
      </c>
      <c r="AV144" s="14" t="s">
        <v>86</v>
      </c>
      <c r="AW144" s="14" t="s">
        <v>34</v>
      </c>
      <c r="AX144" s="14" t="s">
        <v>78</v>
      </c>
      <c r="AY144" s="258" t="s">
        <v>174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928</v>
      </c>
      <c r="G145" s="234"/>
      <c r="H145" s="238">
        <v>8.6999999999999993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78</v>
      </c>
      <c r="AY145" s="244" t="s">
        <v>174</v>
      </c>
    </row>
    <row r="146" s="15" customFormat="1">
      <c r="A146" s="15"/>
      <c r="B146" s="259"/>
      <c r="C146" s="260"/>
      <c r="D146" s="235" t="s">
        <v>190</v>
      </c>
      <c r="E146" s="261" t="s">
        <v>1</v>
      </c>
      <c r="F146" s="262" t="s">
        <v>275</v>
      </c>
      <c r="G146" s="260"/>
      <c r="H146" s="263">
        <v>12.311999999999999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9" t="s">
        <v>190</v>
      </c>
      <c r="AU146" s="269" t="s">
        <v>88</v>
      </c>
      <c r="AV146" s="15" t="s">
        <v>180</v>
      </c>
      <c r="AW146" s="15" t="s">
        <v>34</v>
      </c>
      <c r="AX146" s="15" t="s">
        <v>86</v>
      </c>
      <c r="AY146" s="269" t="s">
        <v>174</v>
      </c>
    </row>
    <row r="147" s="2" customFormat="1" ht="37.8" customHeight="1">
      <c r="A147" s="38"/>
      <c r="B147" s="39"/>
      <c r="C147" s="219" t="s">
        <v>218</v>
      </c>
      <c r="D147" s="219" t="s">
        <v>176</v>
      </c>
      <c r="E147" s="220" t="s">
        <v>192</v>
      </c>
      <c r="F147" s="221" t="s">
        <v>193</v>
      </c>
      <c r="G147" s="222" t="s">
        <v>188</v>
      </c>
      <c r="H147" s="223">
        <v>17.329000000000001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180</v>
      </c>
      <c r="AT147" s="231" t="s">
        <v>176</v>
      </c>
      <c r="AU147" s="231" t="s">
        <v>88</v>
      </c>
      <c r="AY147" s="17" t="s">
        <v>174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180</v>
      </c>
      <c r="BM147" s="231" t="s">
        <v>929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930</v>
      </c>
      <c r="G148" s="234"/>
      <c r="H148" s="238">
        <v>17.329000000000001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190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174</v>
      </c>
    </row>
    <row r="149" s="2" customFormat="1" ht="21.75" customHeight="1">
      <c r="A149" s="38"/>
      <c r="B149" s="39"/>
      <c r="C149" s="219" t="s">
        <v>222</v>
      </c>
      <c r="D149" s="219" t="s">
        <v>176</v>
      </c>
      <c r="E149" s="220" t="s">
        <v>197</v>
      </c>
      <c r="F149" s="221" t="s">
        <v>198</v>
      </c>
      <c r="G149" s="222" t="s">
        <v>199</v>
      </c>
      <c r="H149" s="223">
        <v>27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0.021930000000000002</v>
      </c>
      <c r="R149" s="229">
        <f>Q149*H149</f>
        <v>0.59211000000000003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931</v>
      </c>
    </row>
    <row r="150" s="2" customFormat="1">
      <c r="A150" s="38"/>
      <c r="B150" s="39"/>
      <c r="C150" s="40"/>
      <c r="D150" s="235" t="s">
        <v>201</v>
      </c>
      <c r="E150" s="40"/>
      <c r="F150" s="245" t="s">
        <v>354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201</v>
      </c>
      <c r="AU150" s="17" t="s">
        <v>88</v>
      </c>
    </row>
    <row r="151" s="2" customFormat="1" ht="24.15" customHeight="1">
      <c r="A151" s="38"/>
      <c r="B151" s="39"/>
      <c r="C151" s="219" t="s">
        <v>227</v>
      </c>
      <c r="D151" s="219" t="s">
        <v>176</v>
      </c>
      <c r="E151" s="220" t="s">
        <v>204</v>
      </c>
      <c r="F151" s="221" t="s">
        <v>205</v>
      </c>
      <c r="G151" s="222" t="s">
        <v>206</v>
      </c>
      <c r="H151" s="223">
        <v>120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3.0000000000000001E-05</v>
      </c>
      <c r="R151" s="229">
        <f>Q151*H151</f>
        <v>0.0035999999999999999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932</v>
      </c>
    </row>
    <row r="152" s="2" customFormat="1" ht="37.8" customHeight="1">
      <c r="A152" s="38"/>
      <c r="B152" s="39"/>
      <c r="C152" s="219" t="s">
        <v>231</v>
      </c>
      <c r="D152" s="219" t="s">
        <v>176</v>
      </c>
      <c r="E152" s="220" t="s">
        <v>209</v>
      </c>
      <c r="F152" s="221" t="s">
        <v>210</v>
      </c>
      <c r="G152" s="222" t="s">
        <v>211</v>
      </c>
      <c r="H152" s="223">
        <v>15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933</v>
      </c>
    </row>
    <row r="153" s="2" customFormat="1" ht="62.7" customHeight="1">
      <c r="A153" s="38"/>
      <c r="B153" s="39"/>
      <c r="C153" s="219" t="s">
        <v>237</v>
      </c>
      <c r="D153" s="219" t="s">
        <v>176</v>
      </c>
      <c r="E153" s="220" t="s">
        <v>214</v>
      </c>
      <c r="F153" s="221" t="s">
        <v>215</v>
      </c>
      <c r="G153" s="222" t="s">
        <v>188</v>
      </c>
      <c r="H153" s="223">
        <v>3.7370000000000001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934</v>
      </c>
    </row>
    <row r="154" s="13" customFormat="1">
      <c r="A154" s="13"/>
      <c r="B154" s="233"/>
      <c r="C154" s="234"/>
      <c r="D154" s="235" t="s">
        <v>190</v>
      </c>
      <c r="E154" s="236" t="s">
        <v>1</v>
      </c>
      <c r="F154" s="237" t="s">
        <v>935</v>
      </c>
      <c r="G154" s="234"/>
      <c r="H154" s="238">
        <v>3.7370000000000001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190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174</v>
      </c>
    </row>
    <row r="155" s="2" customFormat="1" ht="44.25" customHeight="1">
      <c r="A155" s="38"/>
      <c r="B155" s="39"/>
      <c r="C155" s="219" t="s">
        <v>244</v>
      </c>
      <c r="D155" s="219" t="s">
        <v>176</v>
      </c>
      <c r="E155" s="220" t="s">
        <v>802</v>
      </c>
      <c r="F155" s="221" t="s">
        <v>803</v>
      </c>
      <c r="G155" s="222" t="s">
        <v>188</v>
      </c>
      <c r="H155" s="223">
        <v>44.313000000000002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176</v>
      </c>
      <c r="AU155" s="231" t="s">
        <v>88</v>
      </c>
      <c r="AY155" s="17" t="s">
        <v>174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180</v>
      </c>
      <c r="BM155" s="231" t="s">
        <v>936</v>
      </c>
    </row>
    <row r="156" s="14" customFormat="1">
      <c r="A156" s="14"/>
      <c r="B156" s="249"/>
      <c r="C156" s="250"/>
      <c r="D156" s="235" t="s">
        <v>190</v>
      </c>
      <c r="E156" s="251" t="s">
        <v>1</v>
      </c>
      <c r="F156" s="252" t="s">
        <v>937</v>
      </c>
      <c r="G156" s="250"/>
      <c r="H156" s="251" t="s">
        <v>1</v>
      </c>
      <c r="I156" s="253"/>
      <c r="J156" s="250"/>
      <c r="K156" s="250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190</v>
      </c>
      <c r="AU156" s="258" t="s">
        <v>88</v>
      </c>
      <c r="AV156" s="14" t="s">
        <v>86</v>
      </c>
      <c r="AW156" s="14" t="s">
        <v>34</v>
      </c>
      <c r="AX156" s="14" t="s">
        <v>78</v>
      </c>
      <c r="AY156" s="258" t="s">
        <v>174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938</v>
      </c>
      <c r="G157" s="234"/>
      <c r="H157" s="238">
        <v>6.9000000000000004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78</v>
      </c>
      <c r="AY157" s="244" t="s">
        <v>174</v>
      </c>
    </row>
    <row r="158" s="14" customFormat="1">
      <c r="A158" s="14"/>
      <c r="B158" s="249"/>
      <c r="C158" s="250"/>
      <c r="D158" s="235" t="s">
        <v>190</v>
      </c>
      <c r="E158" s="251" t="s">
        <v>1</v>
      </c>
      <c r="F158" s="252" t="s">
        <v>939</v>
      </c>
      <c r="G158" s="250"/>
      <c r="H158" s="251" t="s">
        <v>1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190</v>
      </c>
      <c r="AU158" s="258" t="s">
        <v>88</v>
      </c>
      <c r="AV158" s="14" t="s">
        <v>86</v>
      </c>
      <c r="AW158" s="14" t="s">
        <v>34</v>
      </c>
      <c r="AX158" s="14" t="s">
        <v>78</v>
      </c>
      <c r="AY158" s="258" t="s">
        <v>174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940</v>
      </c>
      <c r="G159" s="234"/>
      <c r="H159" s="238">
        <v>12.310000000000001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78</v>
      </c>
      <c r="AY159" s="244" t="s">
        <v>174</v>
      </c>
    </row>
    <row r="160" s="14" customFormat="1">
      <c r="A160" s="14"/>
      <c r="B160" s="249"/>
      <c r="C160" s="250"/>
      <c r="D160" s="235" t="s">
        <v>190</v>
      </c>
      <c r="E160" s="251" t="s">
        <v>1</v>
      </c>
      <c r="F160" s="252" t="s">
        <v>941</v>
      </c>
      <c r="G160" s="250"/>
      <c r="H160" s="251" t="s">
        <v>1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190</v>
      </c>
      <c r="AU160" s="258" t="s">
        <v>88</v>
      </c>
      <c r="AV160" s="14" t="s">
        <v>86</v>
      </c>
      <c r="AW160" s="14" t="s">
        <v>34</v>
      </c>
      <c r="AX160" s="14" t="s">
        <v>78</v>
      </c>
      <c r="AY160" s="258" t="s">
        <v>174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942</v>
      </c>
      <c r="G161" s="234"/>
      <c r="H161" s="238">
        <v>10.702999999999999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190</v>
      </c>
      <c r="AU161" s="244" t="s">
        <v>88</v>
      </c>
      <c r="AV161" s="13" t="s">
        <v>88</v>
      </c>
      <c r="AW161" s="13" t="s">
        <v>34</v>
      </c>
      <c r="AX161" s="13" t="s">
        <v>78</v>
      </c>
      <c r="AY161" s="244" t="s">
        <v>174</v>
      </c>
    </row>
    <row r="162" s="14" customFormat="1">
      <c r="A162" s="14"/>
      <c r="B162" s="249"/>
      <c r="C162" s="250"/>
      <c r="D162" s="235" t="s">
        <v>190</v>
      </c>
      <c r="E162" s="251" t="s">
        <v>1</v>
      </c>
      <c r="F162" s="252" t="s">
        <v>943</v>
      </c>
      <c r="G162" s="250"/>
      <c r="H162" s="251" t="s">
        <v>1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190</v>
      </c>
      <c r="AU162" s="258" t="s">
        <v>88</v>
      </c>
      <c r="AV162" s="14" t="s">
        <v>86</v>
      </c>
      <c r="AW162" s="14" t="s">
        <v>34</v>
      </c>
      <c r="AX162" s="14" t="s">
        <v>78</v>
      </c>
      <c r="AY162" s="258" t="s">
        <v>174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944</v>
      </c>
      <c r="G163" s="234"/>
      <c r="H163" s="238">
        <v>14.4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78</v>
      </c>
      <c r="AY163" s="244" t="s">
        <v>174</v>
      </c>
    </row>
    <row r="164" s="15" customFormat="1">
      <c r="A164" s="15"/>
      <c r="B164" s="259"/>
      <c r="C164" s="260"/>
      <c r="D164" s="235" t="s">
        <v>190</v>
      </c>
      <c r="E164" s="261" t="s">
        <v>1</v>
      </c>
      <c r="F164" s="262" t="s">
        <v>275</v>
      </c>
      <c r="G164" s="260"/>
      <c r="H164" s="263">
        <v>44.313000000000002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9" t="s">
        <v>190</v>
      </c>
      <c r="AU164" s="269" t="s">
        <v>88</v>
      </c>
      <c r="AV164" s="15" t="s">
        <v>180</v>
      </c>
      <c r="AW164" s="15" t="s">
        <v>34</v>
      </c>
      <c r="AX164" s="15" t="s">
        <v>86</v>
      </c>
      <c r="AY164" s="269" t="s">
        <v>174</v>
      </c>
    </row>
    <row r="165" s="2" customFormat="1" ht="37.8" customHeight="1">
      <c r="A165" s="38"/>
      <c r="B165" s="39"/>
      <c r="C165" s="219" t="s">
        <v>8</v>
      </c>
      <c r="D165" s="219" t="s">
        <v>176</v>
      </c>
      <c r="E165" s="220" t="s">
        <v>945</v>
      </c>
      <c r="F165" s="221" t="s">
        <v>946</v>
      </c>
      <c r="G165" s="222" t="s">
        <v>344</v>
      </c>
      <c r="H165" s="223">
        <v>2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43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180</v>
      </c>
      <c r="AT165" s="231" t="s">
        <v>176</v>
      </c>
      <c r="AU165" s="231" t="s">
        <v>88</v>
      </c>
      <c r="AY165" s="17" t="s">
        <v>174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86</v>
      </c>
      <c r="BK165" s="232">
        <f>ROUND(I165*H165,2)</f>
        <v>0</v>
      </c>
      <c r="BL165" s="17" t="s">
        <v>180</v>
      </c>
      <c r="BM165" s="231" t="s">
        <v>947</v>
      </c>
    </row>
    <row r="166" s="2" customFormat="1" ht="55.5" customHeight="1">
      <c r="A166" s="38"/>
      <c r="B166" s="39"/>
      <c r="C166" s="219" t="s">
        <v>253</v>
      </c>
      <c r="D166" s="219" t="s">
        <v>176</v>
      </c>
      <c r="E166" s="220" t="s">
        <v>948</v>
      </c>
      <c r="F166" s="221" t="s">
        <v>949</v>
      </c>
      <c r="G166" s="222" t="s">
        <v>344</v>
      </c>
      <c r="H166" s="223">
        <v>28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180</v>
      </c>
      <c r="AT166" s="231" t="s">
        <v>176</v>
      </c>
      <c r="AU166" s="231" t="s">
        <v>88</v>
      </c>
      <c r="AY166" s="17" t="s">
        <v>174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86</v>
      </c>
      <c r="BK166" s="232">
        <f>ROUND(I166*H166,2)</f>
        <v>0</v>
      </c>
      <c r="BL166" s="17" t="s">
        <v>180</v>
      </c>
      <c r="BM166" s="231" t="s">
        <v>950</v>
      </c>
    </row>
    <row r="167" s="13" customFormat="1">
      <c r="A167" s="13"/>
      <c r="B167" s="233"/>
      <c r="C167" s="234"/>
      <c r="D167" s="235" t="s">
        <v>190</v>
      </c>
      <c r="E167" s="236" t="s">
        <v>1</v>
      </c>
      <c r="F167" s="237" t="s">
        <v>951</v>
      </c>
      <c r="G167" s="234"/>
      <c r="H167" s="238">
        <v>28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190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174</v>
      </c>
    </row>
    <row r="168" s="2" customFormat="1" ht="62.7" customHeight="1">
      <c r="A168" s="38"/>
      <c r="B168" s="39"/>
      <c r="C168" s="219" t="s">
        <v>258</v>
      </c>
      <c r="D168" s="219" t="s">
        <v>176</v>
      </c>
      <c r="E168" s="220" t="s">
        <v>219</v>
      </c>
      <c r="F168" s="221" t="s">
        <v>220</v>
      </c>
      <c r="G168" s="222" t="s">
        <v>188</v>
      </c>
      <c r="H168" s="223">
        <v>24.483000000000001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180</v>
      </c>
      <c r="AT168" s="231" t="s">
        <v>176</v>
      </c>
      <c r="AU168" s="231" t="s">
        <v>88</v>
      </c>
      <c r="AY168" s="17" t="s">
        <v>174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180</v>
      </c>
      <c r="BM168" s="231" t="s">
        <v>952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953</v>
      </c>
      <c r="G169" s="234"/>
      <c r="H169" s="238">
        <v>24.483000000000001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2" customFormat="1" ht="66.75" customHeight="1">
      <c r="A170" s="38"/>
      <c r="B170" s="39"/>
      <c r="C170" s="219" t="s">
        <v>262</v>
      </c>
      <c r="D170" s="219" t="s">
        <v>176</v>
      </c>
      <c r="E170" s="220" t="s">
        <v>223</v>
      </c>
      <c r="F170" s="221" t="s">
        <v>224</v>
      </c>
      <c r="G170" s="222" t="s">
        <v>188</v>
      </c>
      <c r="H170" s="223">
        <v>122.41500000000001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180</v>
      </c>
      <c r="AT170" s="231" t="s">
        <v>176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954</v>
      </c>
    </row>
    <row r="171" s="13" customFormat="1">
      <c r="A171" s="13"/>
      <c r="B171" s="233"/>
      <c r="C171" s="234"/>
      <c r="D171" s="235" t="s">
        <v>190</v>
      </c>
      <c r="E171" s="236" t="s">
        <v>1</v>
      </c>
      <c r="F171" s="237" t="s">
        <v>955</v>
      </c>
      <c r="G171" s="234"/>
      <c r="H171" s="238">
        <v>122.41500000000001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174</v>
      </c>
    </row>
    <row r="172" s="2" customFormat="1" ht="44.25" customHeight="1">
      <c r="A172" s="38"/>
      <c r="B172" s="39"/>
      <c r="C172" s="219" t="s">
        <v>267</v>
      </c>
      <c r="D172" s="219" t="s">
        <v>176</v>
      </c>
      <c r="E172" s="220" t="s">
        <v>228</v>
      </c>
      <c r="F172" s="221" t="s">
        <v>229</v>
      </c>
      <c r="G172" s="222" t="s">
        <v>188</v>
      </c>
      <c r="H172" s="223">
        <v>24.483000000000001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956</v>
      </c>
    </row>
    <row r="173" s="2" customFormat="1" ht="37.8" customHeight="1">
      <c r="A173" s="38"/>
      <c r="B173" s="39"/>
      <c r="C173" s="219" t="s">
        <v>276</v>
      </c>
      <c r="D173" s="219" t="s">
        <v>176</v>
      </c>
      <c r="E173" s="220" t="s">
        <v>232</v>
      </c>
      <c r="F173" s="221" t="s">
        <v>233</v>
      </c>
      <c r="G173" s="222" t="s">
        <v>188</v>
      </c>
      <c r="H173" s="223">
        <v>16.5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180</v>
      </c>
      <c r="AT173" s="231" t="s">
        <v>176</v>
      </c>
      <c r="AU173" s="231" t="s">
        <v>88</v>
      </c>
      <c r="AY173" s="17" t="s">
        <v>174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180</v>
      </c>
      <c r="BM173" s="231" t="s">
        <v>957</v>
      </c>
    </row>
    <row r="174" s="2" customFormat="1">
      <c r="A174" s="38"/>
      <c r="B174" s="39"/>
      <c r="C174" s="40"/>
      <c r="D174" s="235" t="s">
        <v>201</v>
      </c>
      <c r="E174" s="40"/>
      <c r="F174" s="245" t="s">
        <v>235</v>
      </c>
      <c r="G174" s="40"/>
      <c r="H174" s="40"/>
      <c r="I174" s="246"/>
      <c r="J174" s="40"/>
      <c r="K174" s="40"/>
      <c r="L174" s="44"/>
      <c r="M174" s="247"/>
      <c r="N174" s="24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201</v>
      </c>
      <c r="AU174" s="17" t="s">
        <v>88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958</v>
      </c>
      <c r="G175" s="234"/>
      <c r="H175" s="238">
        <v>16.5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174</v>
      </c>
    </row>
    <row r="176" s="2" customFormat="1" ht="44.25" customHeight="1">
      <c r="A176" s="38"/>
      <c r="B176" s="39"/>
      <c r="C176" s="219" t="s">
        <v>7</v>
      </c>
      <c r="D176" s="219" t="s">
        <v>176</v>
      </c>
      <c r="E176" s="220" t="s">
        <v>238</v>
      </c>
      <c r="F176" s="221" t="s">
        <v>239</v>
      </c>
      <c r="G176" s="222" t="s">
        <v>240</v>
      </c>
      <c r="H176" s="223">
        <v>44.069000000000003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180</v>
      </c>
      <c r="AT176" s="231" t="s">
        <v>176</v>
      </c>
      <c r="AU176" s="231" t="s">
        <v>88</v>
      </c>
      <c r="AY176" s="17" t="s">
        <v>174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180</v>
      </c>
      <c r="BM176" s="231" t="s">
        <v>959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960</v>
      </c>
      <c r="G177" s="234"/>
      <c r="H177" s="238">
        <v>44.069000000000003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2" customFormat="1" ht="44.25" customHeight="1">
      <c r="A178" s="38"/>
      <c r="B178" s="39"/>
      <c r="C178" s="219" t="s">
        <v>287</v>
      </c>
      <c r="D178" s="219" t="s">
        <v>176</v>
      </c>
      <c r="E178" s="220" t="s">
        <v>961</v>
      </c>
      <c r="F178" s="221" t="s">
        <v>962</v>
      </c>
      <c r="G178" s="222" t="s">
        <v>188</v>
      </c>
      <c r="H178" s="223">
        <v>23.567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180</v>
      </c>
      <c r="AT178" s="231" t="s">
        <v>176</v>
      </c>
      <c r="AU178" s="231" t="s">
        <v>88</v>
      </c>
      <c r="AY178" s="17" t="s">
        <v>174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180</v>
      </c>
      <c r="BM178" s="231" t="s">
        <v>963</v>
      </c>
    </row>
    <row r="179" s="14" customFormat="1">
      <c r="A179" s="14"/>
      <c r="B179" s="249"/>
      <c r="C179" s="250"/>
      <c r="D179" s="235" t="s">
        <v>190</v>
      </c>
      <c r="E179" s="251" t="s">
        <v>1</v>
      </c>
      <c r="F179" s="252" t="s">
        <v>964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190</v>
      </c>
      <c r="AU179" s="258" t="s">
        <v>88</v>
      </c>
      <c r="AV179" s="14" t="s">
        <v>86</v>
      </c>
      <c r="AW179" s="14" t="s">
        <v>34</v>
      </c>
      <c r="AX179" s="14" t="s">
        <v>78</v>
      </c>
      <c r="AY179" s="258" t="s">
        <v>174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965</v>
      </c>
      <c r="G180" s="234"/>
      <c r="H180" s="238">
        <v>12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174</v>
      </c>
    </row>
    <row r="181" s="14" customFormat="1">
      <c r="A181" s="14"/>
      <c r="B181" s="249"/>
      <c r="C181" s="250"/>
      <c r="D181" s="235" t="s">
        <v>190</v>
      </c>
      <c r="E181" s="251" t="s">
        <v>1</v>
      </c>
      <c r="F181" s="252" t="s">
        <v>966</v>
      </c>
      <c r="G181" s="250"/>
      <c r="H181" s="251" t="s">
        <v>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190</v>
      </c>
      <c r="AU181" s="258" t="s">
        <v>88</v>
      </c>
      <c r="AV181" s="14" t="s">
        <v>86</v>
      </c>
      <c r="AW181" s="14" t="s">
        <v>34</v>
      </c>
      <c r="AX181" s="14" t="s">
        <v>78</v>
      </c>
      <c r="AY181" s="258" t="s">
        <v>174</v>
      </c>
    </row>
    <row r="182" s="13" customFormat="1">
      <c r="A182" s="13"/>
      <c r="B182" s="233"/>
      <c r="C182" s="234"/>
      <c r="D182" s="235" t="s">
        <v>190</v>
      </c>
      <c r="E182" s="236" t="s">
        <v>1</v>
      </c>
      <c r="F182" s="237" t="s">
        <v>967</v>
      </c>
      <c r="G182" s="234"/>
      <c r="H182" s="238">
        <v>10.18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190</v>
      </c>
      <c r="AU182" s="244" t="s">
        <v>88</v>
      </c>
      <c r="AV182" s="13" t="s">
        <v>88</v>
      </c>
      <c r="AW182" s="13" t="s">
        <v>34</v>
      </c>
      <c r="AX182" s="13" t="s">
        <v>78</v>
      </c>
      <c r="AY182" s="244" t="s">
        <v>174</v>
      </c>
    </row>
    <row r="183" s="14" customFormat="1">
      <c r="A183" s="14"/>
      <c r="B183" s="249"/>
      <c r="C183" s="250"/>
      <c r="D183" s="235" t="s">
        <v>190</v>
      </c>
      <c r="E183" s="251" t="s">
        <v>1</v>
      </c>
      <c r="F183" s="252" t="s">
        <v>968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190</v>
      </c>
      <c r="AU183" s="258" t="s">
        <v>88</v>
      </c>
      <c r="AV183" s="14" t="s">
        <v>86</v>
      </c>
      <c r="AW183" s="14" t="s">
        <v>34</v>
      </c>
      <c r="AX183" s="14" t="s">
        <v>78</v>
      </c>
      <c r="AY183" s="258" t="s">
        <v>174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969</v>
      </c>
      <c r="G184" s="234"/>
      <c r="H184" s="238">
        <v>8.8019999999999996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78</v>
      </c>
      <c r="AY184" s="244" t="s">
        <v>174</v>
      </c>
    </row>
    <row r="185" s="14" customFormat="1">
      <c r="A185" s="14"/>
      <c r="B185" s="249"/>
      <c r="C185" s="250"/>
      <c r="D185" s="235" t="s">
        <v>190</v>
      </c>
      <c r="E185" s="251" t="s">
        <v>1</v>
      </c>
      <c r="F185" s="252" t="s">
        <v>970</v>
      </c>
      <c r="G185" s="250"/>
      <c r="H185" s="251" t="s">
        <v>1</v>
      </c>
      <c r="I185" s="253"/>
      <c r="J185" s="250"/>
      <c r="K185" s="250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190</v>
      </c>
      <c r="AU185" s="258" t="s">
        <v>88</v>
      </c>
      <c r="AV185" s="14" t="s">
        <v>86</v>
      </c>
      <c r="AW185" s="14" t="s">
        <v>34</v>
      </c>
      <c r="AX185" s="14" t="s">
        <v>78</v>
      </c>
      <c r="AY185" s="258" t="s">
        <v>174</v>
      </c>
    </row>
    <row r="186" s="13" customFormat="1">
      <c r="A186" s="13"/>
      <c r="B186" s="233"/>
      <c r="C186" s="234"/>
      <c r="D186" s="235" t="s">
        <v>190</v>
      </c>
      <c r="E186" s="236" t="s">
        <v>1</v>
      </c>
      <c r="F186" s="237" t="s">
        <v>971</v>
      </c>
      <c r="G186" s="234"/>
      <c r="H186" s="238">
        <v>-7.415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190</v>
      </c>
      <c r="AU186" s="244" t="s">
        <v>88</v>
      </c>
      <c r="AV186" s="13" t="s">
        <v>88</v>
      </c>
      <c r="AW186" s="13" t="s">
        <v>34</v>
      </c>
      <c r="AX186" s="13" t="s">
        <v>78</v>
      </c>
      <c r="AY186" s="244" t="s">
        <v>174</v>
      </c>
    </row>
    <row r="187" s="15" customFormat="1">
      <c r="A187" s="15"/>
      <c r="B187" s="259"/>
      <c r="C187" s="260"/>
      <c r="D187" s="235" t="s">
        <v>190</v>
      </c>
      <c r="E187" s="261" t="s">
        <v>1</v>
      </c>
      <c r="F187" s="262" t="s">
        <v>275</v>
      </c>
      <c r="G187" s="260"/>
      <c r="H187" s="263">
        <v>23.567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9" t="s">
        <v>190</v>
      </c>
      <c r="AU187" s="269" t="s">
        <v>88</v>
      </c>
      <c r="AV187" s="15" t="s">
        <v>180</v>
      </c>
      <c r="AW187" s="15" t="s">
        <v>34</v>
      </c>
      <c r="AX187" s="15" t="s">
        <v>86</v>
      </c>
      <c r="AY187" s="269" t="s">
        <v>174</v>
      </c>
    </row>
    <row r="188" s="2" customFormat="1" ht="49.05" customHeight="1">
      <c r="A188" s="38"/>
      <c r="B188" s="39"/>
      <c r="C188" s="219" t="s">
        <v>294</v>
      </c>
      <c r="D188" s="219" t="s">
        <v>176</v>
      </c>
      <c r="E188" s="220" t="s">
        <v>442</v>
      </c>
      <c r="F188" s="221" t="s">
        <v>443</v>
      </c>
      <c r="G188" s="222" t="s">
        <v>179</v>
      </c>
      <c r="H188" s="223">
        <v>15.050000000000001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972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973</v>
      </c>
      <c r="G189" s="234"/>
      <c r="H189" s="238">
        <v>15.050000000000001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190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174</v>
      </c>
    </row>
    <row r="190" s="12" customFormat="1" ht="22.8" customHeight="1">
      <c r="A190" s="12"/>
      <c r="B190" s="203"/>
      <c r="C190" s="204"/>
      <c r="D190" s="205" t="s">
        <v>77</v>
      </c>
      <c r="E190" s="217" t="s">
        <v>185</v>
      </c>
      <c r="F190" s="217" t="s">
        <v>243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SUM(P191:P203)</f>
        <v>0</v>
      </c>
      <c r="Q190" s="211"/>
      <c r="R190" s="212">
        <f>SUM(R191:R203)</f>
        <v>2.30783812</v>
      </c>
      <c r="S190" s="211"/>
      <c r="T190" s="213">
        <f>SUM(T191:T203)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86</v>
      </c>
      <c r="AT190" s="215" t="s">
        <v>77</v>
      </c>
      <c r="AU190" s="215" t="s">
        <v>86</v>
      </c>
      <c r="AY190" s="214" t="s">
        <v>174</v>
      </c>
      <c r="BK190" s="216">
        <f>SUM(BK191:BK203)</f>
        <v>0</v>
      </c>
    </row>
    <row r="191" s="2" customFormat="1" ht="78" customHeight="1">
      <c r="A191" s="38"/>
      <c r="B191" s="39"/>
      <c r="C191" s="219" t="s">
        <v>298</v>
      </c>
      <c r="D191" s="219" t="s">
        <v>176</v>
      </c>
      <c r="E191" s="220" t="s">
        <v>371</v>
      </c>
      <c r="F191" s="221" t="s">
        <v>372</v>
      </c>
      <c r="G191" s="222" t="s">
        <v>188</v>
      </c>
      <c r="H191" s="223">
        <v>0.66600000000000004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43</v>
      </c>
      <c r="O191" s="91"/>
      <c r="P191" s="229">
        <f>O191*H191</f>
        <v>0</v>
      </c>
      <c r="Q191" s="229">
        <v>3.11388</v>
      </c>
      <c r="R191" s="229">
        <f>Q191*H191</f>
        <v>2.0738440800000002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180</v>
      </c>
      <c r="AT191" s="231" t="s">
        <v>176</v>
      </c>
      <c r="AU191" s="231" t="s">
        <v>88</v>
      </c>
      <c r="AY191" s="17" t="s">
        <v>174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86</v>
      </c>
      <c r="BK191" s="232">
        <f>ROUND(I191*H191,2)</f>
        <v>0</v>
      </c>
      <c r="BL191" s="17" t="s">
        <v>180</v>
      </c>
      <c r="BM191" s="231" t="s">
        <v>974</v>
      </c>
    </row>
    <row r="192" s="14" customFormat="1">
      <c r="A192" s="14"/>
      <c r="B192" s="249"/>
      <c r="C192" s="250"/>
      <c r="D192" s="235" t="s">
        <v>190</v>
      </c>
      <c r="E192" s="251" t="s">
        <v>1</v>
      </c>
      <c r="F192" s="252" t="s">
        <v>975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190</v>
      </c>
      <c r="AU192" s="258" t="s">
        <v>88</v>
      </c>
      <c r="AV192" s="14" t="s">
        <v>86</v>
      </c>
      <c r="AW192" s="14" t="s">
        <v>34</v>
      </c>
      <c r="AX192" s="14" t="s">
        <v>78</v>
      </c>
      <c r="AY192" s="258" t="s">
        <v>174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976</v>
      </c>
      <c r="G193" s="234"/>
      <c r="H193" s="238">
        <v>0.216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78</v>
      </c>
      <c r="AY193" s="244" t="s">
        <v>174</v>
      </c>
    </row>
    <row r="194" s="14" customFormat="1">
      <c r="A194" s="14"/>
      <c r="B194" s="249"/>
      <c r="C194" s="250"/>
      <c r="D194" s="235" t="s">
        <v>190</v>
      </c>
      <c r="E194" s="251" t="s">
        <v>1</v>
      </c>
      <c r="F194" s="252" t="s">
        <v>447</v>
      </c>
      <c r="G194" s="250"/>
      <c r="H194" s="251" t="s">
        <v>1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190</v>
      </c>
      <c r="AU194" s="258" t="s">
        <v>88</v>
      </c>
      <c r="AV194" s="14" t="s">
        <v>86</v>
      </c>
      <c r="AW194" s="14" t="s">
        <v>34</v>
      </c>
      <c r="AX194" s="14" t="s">
        <v>78</v>
      </c>
      <c r="AY194" s="258" t="s">
        <v>174</v>
      </c>
    </row>
    <row r="195" s="13" customFormat="1">
      <c r="A195" s="13"/>
      <c r="B195" s="233"/>
      <c r="C195" s="234"/>
      <c r="D195" s="235" t="s">
        <v>190</v>
      </c>
      <c r="E195" s="236" t="s">
        <v>1</v>
      </c>
      <c r="F195" s="237" t="s">
        <v>977</v>
      </c>
      <c r="G195" s="234"/>
      <c r="H195" s="238">
        <v>0.45000000000000001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190</v>
      </c>
      <c r="AU195" s="244" t="s">
        <v>88</v>
      </c>
      <c r="AV195" s="13" t="s">
        <v>88</v>
      </c>
      <c r="AW195" s="13" t="s">
        <v>34</v>
      </c>
      <c r="AX195" s="13" t="s">
        <v>78</v>
      </c>
      <c r="AY195" s="244" t="s">
        <v>174</v>
      </c>
    </row>
    <row r="196" s="15" customFormat="1">
      <c r="A196" s="15"/>
      <c r="B196" s="259"/>
      <c r="C196" s="260"/>
      <c r="D196" s="235" t="s">
        <v>190</v>
      </c>
      <c r="E196" s="261" t="s">
        <v>1</v>
      </c>
      <c r="F196" s="262" t="s">
        <v>275</v>
      </c>
      <c r="G196" s="260"/>
      <c r="H196" s="263">
        <v>0.66600000000000004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9" t="s">
        <v>190</v>
      </c>
      <c r="AU196" s="269" t="s">
        <v>88</v>
      </c>
      <c r="AV196" s="15" t="s">
        <v>180</v>
      </c>
      <c r="AW196" s="15" t="s">
        <v>34</v>
      </c>
      <c r="AX196" s="15" t="s">
        <v>86</v>
      </c>
      <c r="AY196" s="269" t="s">
        <v>174</v>
      </c>
    </row>
    <row r="197" s="2" customFormat="1" ht="66.75" customHeight="1">
      <c r="A197" s="38"/>
      <c r="B197" s="39"/>
      <c r="C197" s="219" t="s">
        <v>302</v>
      </c>
      <c r="D197" s="219" t="s">
        <v>176</v>
      </c>
      <c r="E197" s="220" t="s">
        <v>978</v>
      </c>
      <c r="F197" s="221" t="s">
        <v>979</v>
      </c>
      <c r="G197" s="222" t="s">
        <v>188</v>
      </c>
      <c r="H197" s="223">
        <v>7.6310000000000002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980</v>
      </c>
    </row>
    <row r="198" s="13" customFormat="1">
      <c r="A198" s="13"/>
      <c r="B198" s="233"/>
      <c r="C198" s="234"/>
      <c r="D198" s="235" t="s">
        <v>190</v>
      </c>
      <c r="E198" s="236" t="s">
        <v>1</v>
      </c>
      <c r="F198" s="237" t="s">
        <v>981</v>
      </c>
      <c r="G198" s="234"/>
      <c r="H198" s="238">
        <v>7.6310000000000002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190</v>
      </c>
      <c r="AU198" s="244" t="s">
        <v>88</v>
      </c>
      <c r="AV198" s="13" t="s">
        <v>88</v>
      </c>
      <c r="AW198" s="13" t="s">
        <v>34</v>
      </c>
      <c r="AX198" s="13" t="s">
        <v>86</v>
      </c>
      <c r="AY198" s="244" t="s">
        <v>174</v>
      </c>
    </row>
    <row r="199" s="2" customFormat="1" ht="76.35" customHeight="1">
      <c r="A199" s="38"/>
      <c r="B199" s="39"/>
      <c r="C199" s="219" t="s">
        <v>307</v>
      </c>
      <c r="D199" s="219" t="s">
        <v>176</v>
      </c>
      <c r="E199" s="220" t="s">
        <v>249</v>
      </c>
      <c r="F199" s="221" t="s">
        <v>250</v>
      </c>
      <c r="G199" s="222" t="s">
        <v>179</v>
      </c>
      <c r="H199" s="223">
        <v>28.817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0.00726</v>
      </c>
      <c r="R199" s="229">
        <f>Q199*H199</f>
        <v>0.20921142000000001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180</v>
      </c>
      <c r="AT199" s="231" t="s">
        <v>176</v>
      </c>
      <c r="AU199" s="231" t="s">
        <v>88</v>
      </c>
      <c r="AY199" s="17" t="s">
        <v>174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180</v>
      </c>
      <c r="BM199" s="231" t="s">
        <v>982</v>
      </c>
    </row>
    <row r="200" s="13" customFormat="1">
      <c r="A200" s="13"/>
      <c r="B200" s="233"/>
      <c r="C200" s="234"/>
      <c r="D200" s="235" t="s">
        <v>190</v>
      </c>
      <c r="E200" s="236" t="s">
        <v>1</v>
      </c>
      <c r="F200" s="237" t="s">
        <v>983</v>
      </c>
      <c r="G200" s="234"/>
      <c r="H200" s="238">
        <v>28.817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190</v>
      </c>
      <c r="AU200" s="244" t="s">
        <v>88</v>
      </c>
      <c r="AV200" s="13" t="s">
        <v>88</v>
      </c>
      <c r="AW200" s="13" t="s">
        <v>34</v>
      </c>
      <c r="AX200" s="13" t="s">
        <v>86</v>
      </c>
      <c r="AY200" s="244" t="s">
        <v>174</v>
      </c>
    </row>
    <row r="201" s="2" customFormat="1" ht="76.35" customHeight="1">
      <c r="A201" s="38"/>
      <c r="B201" s="39"/>
      <c r="C201" s="219" t="s">
        <v>320</v>
      </c>
      <c r="D201" s="219" t="s">
        <v>176</v>
      </c>
      <c r="E201" s="220" t="s">
        <v>254</v>
      </c>
      <c r="F201" s="221" t="s">
        <v>255</v>
      </c>
      <c r="G201" s="222" t="s">
        <v>179</v>
      </c>
      <c r="H201" s="223">
        <v>28.817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0.00085999999999999998</v>
      </c>
      <c r="R201" s="229">
        <f>Q201*H201</f>
        <v>0.024782619999999998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984</v>
      </c>
    </row>
    <row r="202" s="2" customFormat="1" ht="37.8" customHeight="1">
      <c r="A202" s="38"/>
      <c r="B202" s="39"/>
      <c r="C202" s="219" t="s">
        <v>324</v>
      </c>
      <c r="D202" s="219" t="s">
        <v>176</v>
      </c>
      <c r="E202" s="220" t="s">
        <v>376</v>
      </c>
      <c r="F202" s="221" t="s">
        <v>377</v>
      </c>
      <c r="G202" s="222" t="s">
        <v>378</v>
      </c>
      <c r="H202" s="223">
        <v>10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43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180</v>
      </c>
      <c r="AT202" s="231" t="s">
        <v>176</v>
      </c>
      <c r="AU202" s="231" t="s">
        <v>88</v>
      </c>
      <c r="AY202" s="17" t="s">
        <v>174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86</v>
      </c>
      <c r="BK202" s="232">
        <f>ROUND(I202*H202,2)</f>
        <v>0</v>
      </c>
      <c r="BL202" s="17" t="s">
        <v>180</v>
      </c>
      <c r="BM202" s="231" t="s">
        <v>985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986</v>
      </c>
      <c r="G203" s="234"/>
      <c r="H203" s="238">
        <v>10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190</v>
      </c>
      <c r="AU203" s="244" t="s">
        <v>88</v>
      </c>
      <c r="AV203" s="13" t="s">
        <v>88</v>
      </c>
      <c r="AW203" s="13" t="s">
        <v>34</v>
      </c>
      <c r="AX203" s="13" t="s">
        <v>86</v>
      </c>
      <c r="AY203" s="244" t="s">
        <v>174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180</v>
      </c>
      <c r="F204" s="217" t="s">
        <v>257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SUM(P205:P233)</f>
        <v>0</v>
      </c>
      <c r="Q204" s="211"/>
      <c r="R204" s="212">
        <f>SUM(R205:R233)</f>
        <v>103.75526343</v>
      </c>
      <c r="S204" s="211"/>
      <c r="T204" s="213">
        <f>SUM(T205:T233)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174</v>
      </c>
      <c r="BK204" s="216">
        <f>SUM(BK205:BK233)</f>
        <v>0</v>
      </c>
    </row>
    <row r="205" s="2" customFormat="1" ht="37.8" customHeight="1">
      <c r="A205" s="38"/>
      <c r="B205" s="39"/>
      <c r="C205" s="219" t="s">
        <v>328</v>
      </c>
      <c r="D205" s="219" t="s">
        <v>176</v>
      </c>
      <c r="E205" s="220" t="s">
        <v>259</v>
      </c>
      <c r="F205" s="221" t="s">
        <v>260</v>
      </c>
      <c r="G205" s="222" t="s">
        <v>179</v>
      </c>
      <c r="H205" s="223">
        <v>42.759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43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180</v>
      </c>
      <c r="AT205" s="231" t="s">
        <v>176</v>
      </c>
      <c r="AU205" s="231" t="s">
        <v>88</v>
      </c>
      <c r="AY205" s="17" t="s">
        <v>174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180</v>
      </c>
      <c r="BM205" s="231" t="s">
        <v>987</v>
      </c>
    </row>
    <row r="206" s="14" customFormat="1">
      <c r="A206" s="14"/>
      <c r="B206" s="249"/>
      <c r="C206" s="250"/>
      <c r="D206" s="235" t="s">
        <v>190</v>
      </c>
      <c r="E206" s="251" t="s">
        <v>1</v>
      </c>
      <c r="F206" s="252" t="s">
        <v>541</v>
      </c>
      <c r="G206" s="250"/>
      <c r="H206" s="251" t="s">
        <v>1</v>
      </c>
      <c r="I206" s="253"/>
      <c r="J206" s="250"/>
      <c r="K206" s="250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190</v>
      </c>
      <c r="AU206" s="258" t="s">
        <v>88</v>
      </c>
      <c r="AV206" s="14" t="s">
        <v>86</v>
      </c>
      <c r="AW206" s="14" t="s">
        <v>34</v>
      </c>
      <c r="AX206" s="14" t="s">
        <v>78</v>
      </c>
      <c r="AY206" s="258" t="s">
        <v>174</v>
      </c>
    </row>
    <row r="207" s="13" customFormat="1">
      <c r="A207" s="13"/>
      <c r="B207" s="233"/>
      <c r="C207" s="234"/>
      <c r="D207" s="235" t="s">
        <v>190</v>
      </c>
      <c r="E207" s="236" t="s">
        <v>1</v>
      </c>
      <c r="F207" s="237" t="s">
        <v>988</v>
      </c>
      <c r="G207" s="234"/>
      <c r="H207" s="238">
        <v>37.365000000000002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190</v>
      </c>
      <c r="AU207" s="244" t="s">
        <v>88</v>
      </c>
      <c r="AV207" s="13" t="s">
        <v>88</v>
      </c>
      <c r="AW207" s="13" t="s">
        <v>34</v>
      </c>
      <c r="AX207" s="13" t="s">
        <v>78</v>
      </c>
      <c r="AY207" s="244" t="s">
        <v>174</v>
      </c>
    </row>
    <row r="208" s="14" customFormat="1">
      <c r="A208" s="14"/>
      <c r="B208" s="249"/>
      <c r="C208" s="250"/>
      <c r="D208" s="235" t="s">
        <v>190</v>
      </c>
      <c r="E208" s="251" t="s">
        <v>1</v>
      </c>
      <c r="F208" s="252" t="s">
        <v>989</v>
      </c>
      <c r="G208" s="250"/>
      <c r="H208" s="251" t="s">
        <v>1</v>
      </c>
      <c r="I208" s="253"/>
      <c r="J208" s="250"/>
      <c r="K208" s="250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190</v>
      </c>
      <c r="AU208" s="258" t="s">
        <v>88</v>
      </c>
      <c r="AV208" s="14" t="s">
        <v>86</v>
      </c>
      <c r="AW208" s="14" t="s">
        <v>34</v>
      </c>
      <c r="AX208" s="14" t="s">
        <v>78</v>
      </c>
      <c r="AY208" s="258" t="s">
        <v>174</v>
      </c>
    </row>
    <row r="209" s="13" customFormat="1">
      <c r="A209" s="13"/>
      <c r="B209" s="233"/>
      <c r="C209" s="234"/>
      <c r="D209" s="235" t="s">
        <v>190</v>
      </c>
      <c r="E209" s="236" t="s">
        <v>1</v>
      </c>
      <c r="F209" s="237" t="s">
        <v>990</v>
      </c>
      <c r="G209" s="234"/>
      <c r="H209" s="238">
        <v>5.3940000000000001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190</v>
      </c>
      <c r="AU209" s="244" t="s">
        <v>88</v>
      </c>
      <c r="AV209" s="13" t="s">
        <v>88</v>
      </c>
      <c r="AW209" s="13" t="s">
        <v>34</v>
      </c>
      <c r="AX209" s="13" t="s">
        <v>78</v>
      </c>
      <c r="AY209" s="244" t="s">
        <v>174</v>
      </c>
    </row>
    <row r="210" s="15" customFormat="1">
      <c r="A210" s="15"/>
      <c r="B210" s="259"/>
      <c r="C210" s="260"/>
      <c r="D210" s="235" t="s">
        <v>190</v>
      </c>
      <c r="E210" s="261" t="s">
        <v>1</v>
      </c>
      <c r="F210" s="262" t="s">
        <v>275</v>
      </c>
      <c r="G210" s="260"/>
      <c r="H210" s="263">
        <v>42.759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190</v>
      </c>
      <c r="AU210" s="269" t="s">
        <v>88</v>
      </c>
      <c r="AV210" s="15" t="s">
        <v>180</v>
      </c>
      <c r="AW210" s="15" t="s">
        <v>34</v>
      </c>
      <c r="AX210" s="15" t="s">
        <v>86</v>
      </c>
      <c r="AY210" s="269" t="s">
        <v>174</v>
      </c>
    </row>
    <row r="211" s="2" customFormat="1" ht="44.25" customHeight="1">
      <c r="A211" s="38"/>
      <c r="B211" s="39"/>
      <c r="C211" s="219" t="s">
        <v>335</v>
      </c>
      <c r="D211" s="219" t="s">
        <v>176</v>
      </c>
      <c r="E211" s="220" t="s">
        <v>268</v>
      </c>
      <c r="F211" s="221" t="s">
        <v>269</v>
      </c>
      <c r="G211" s="222" t="s">
        <v>188</v>
      </c>
      <c r="H211" s="223">
        <v>21.699999999999999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43</v>
      </c>
      <c r="O211" s="91"/>
      <c r="P211" s="229">
        <f>O211*H211</f>
        <v>0</v>
      </c>
      <c r="Q211" s="229">
        <v>2.13408</v>
      </c>
      <c r="R211" s="229">
        <f>Q211*H211</f>
        <v>46.309536000000001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180</v>
      </c>
      <c r="AT211" s="231" t="s">
        <v>176</v>
      </c>
      <c r="AU211" s="231" t="s">
        <v>88</v>
      </c>
      <c r="AY211" s="17" t="s">
        <v>174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86</v>
      </c>
      <c r="BK211" s="232">
        <f>ROUND(I211*H211,2)</f>
        <v>0</v>
      </c>
      <c r="BL211" s="17" t="s">
        <v>180</v>
      </c>
      <c r="BM211" s="231" t="s">
        <v>991</v>
      </c>
    </row>
    <row r="212" s="14" customFormat="1">
      <c r="A212" s="14"/>
      <c r="B212" s="249"/>
      <c r="C212" s="250"/>
      <c r="D212" s="235" t="s">
        <v>190</v>
      </c>
      <c r="E212" s="251" t="s">
        <v>1</v>
      </c>
      <c r="F212" s="252" t="s">
        <v>992</v>
      </c>
      <c r="G212" s="250"/>
      <c r="H212" s="251" t="s">
        <v>1</v>
      </c>
      <c r="I212" s="253"/>
      <c r="J212" s="250"/>
      <c r="K212" s="250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190</v>
      </c>
      <c r="AU212" s="258" t="s">
        <v>88</v>
      </c>
      <c r="AV212" s="14" t="s">
        <v>86</v>
      </c>
      <c r="AW212" s="14" t="s">
        <v>34</v>
      </c>
      <c r="AX212" s="14" t="s">
        <v>78</v>
      </c>
      <c r="AY212" s="258" t="s">
        <v>174</v>
      </c>
    </row>
    <row r="213" s="13" customFormat="1">
      <c r="A213" s="13"/>
      <c r="B213" s="233"/>
      <c r="C213" s="234"/>
      <c r="D213" s="235" t="s">
        <v>190</v>
      </c>
      <c r="E213" s="236" t="s">
        <v>1</v>
      </c>
      <c r="F213" s="237" t="s">
        <v>993</v>
      </c>
      <c r="G213" s="234"/>
      <c r="H213" s="238">
        <v>7.7999999999999998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190</v>
      </c>
      <c r="AU213" s="244" t="s">
        <v>88</v>
      </c>
      <c r="AV213" s="13" t="s">
        <v>88</v>
      </c>
      <c r="AW213" s="13" t="s">
        <v>34</v>
      </c>
      <c r="AX213" s="13" t="s">
        <v>78</v>
      </c>
      <c r="AY213" s="244" t="s">
        <v>174</v>
      </c>
    </row>
    <row r="214" s="14" customFormat="1">
      <c r="A214" s="14"/>
      <c r="B214" s="249"/>
      <c r="C214" s="250"/>
      <c r="D214" s="235" t="s">
        <v>190</v>
      </c>
      <c r="E214" s="251" t="s">
        <v>1</v>
      </c>
      <c r="F214" s="252" t="s">
        <v>994</v>
      </c>
      <c r="G214" s="250"/>
      <c r="H214" s="251" t="s">
        <v>1</v>
      </c>
      <c r="I214" s="253"/>
      <c r="J214" s="250"/>
      <c r="K214" s="250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190</v>
      </c>
      <c r="AU214" s="258" t="s">
        <v>88</v>
      </c>
      <c r="AV214" s="14" t="s">
        <v>86</v>
      </c>
      <c r="AW214" s="14" t="s">
        <v>34</v>
      </c>
      <c r="AX214" s="14" t="s">
        <v>78</v>
      </c>
      <c r="AY214" s="258" t="s">
        <v>174</v>
      </c>
    </row>
    <row r="215" s="13" customFormat="1">
      <c r="A215" s="13"/>
      <c r="B215" s="233"/>
      <c r="C215" s="234"/>
      <c r="D215" s="235" t="s">
        <v>190</v>
      </c>
      <c r="E215" s="236" t="s">
        <v>1</v>
      </c>
      <c r="F215" s="237" t="s">
        <v>995</v>
      </c>
      <c r="G215" s="234"/>
      <c r="H215" s="238">
        <v>12.4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190</v>
      </c>
      <c r="AU215" s="244" t="s">
        <v>88</v>
      </c>
      <c r="AV215" s="13" t="s">
        <v>88</v>
      </c>
      <c r="AW215" s="13" t="s">
        <v>34</v>
      </c>
      <c r="AX215" s="13" t="s">
        <v>78</v>
      </c>
      <c r="AY215" s="244" t="s">
        <v>174</v>
      </c>
    </row>
    <row r="216" s="14" customFormat="1">
      <c r="A216" s="14"/>
      <c r="B216" s="249"/>
      <c r="C216" s="250"/>
      <c r="D216" s="235" t="s">
        <v>190</v>
      </c>
      <c r="E216" s="251" t="s">
        <v>1</v>
      </c>
      <c r="F216" s="252" t="s">
        <v>271</v>
      </c>
      <c r="G216" s="250"/>
      <c r="H216" s="251" t="s">
        <v>1</v>
      </c>
      <c r="I216" s="253"/>
      <c r="J216" s="250"/>
      <c r="K216" s="250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190</v>
      </c>
      <c r="AU216" s="258" t="s">
        <v>88</v>
      </c>
      <c r="AV216" s="14" t="s">
        <v>86</v>
      </c>
      <c r="AW216" s="14" t="s">
        <v>34</v>
      </c>
      <c r="AX216" s="14" t="s">
        <v>78</v>
      </c>
      <c r="AY216" s="258" t="s">
        <v>174</v>
      </c>
    </row>
    <row r="217" s="13" customFormat="1">
      <c r="A217" s="13"/>
      <c r="B217" s="233"/>
      <c r="C217" s="234"/>
      <c r="D217" s="235" t="s">
        <v>190</v>
      </c>
      <c r="E217" s="236" t="s">
        <v>1</v>
      </c>
      <c r="F217" s="237" t="s">
        <v>272</v>
      </c>
      <c r="G217" s="234"/>
      <c r="H217" s="238">
        <v>1.5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190</v>
      </c>
      <c r="AU217" s="244" t="s">
        <v>88</v>
      </c>
      <c r="AV217" s="13" t="s">
        <v>88</v>
      </c>
      <c r="AW217" s="13" t="s">
        <v>34</v>
      </c>
      <c r="AX217" s="13" t="s">
        <v>78</v>
      </c>
      <c r="AY217" s="244" t="s">
        <v>174</v>
      </c>
    </row>
    <row r="218" s="15" customFormat="1">
      <c r="A218" s="15"/>
      <c r="B218" s="259"/>
      <c r="C218" s="260"/>
      <c r="D218" s="235" t="s">
        <v>190</v>
      </c>
      <c r="E218" s="261" t="s">
        <v>1</v>
      </c>
      <c r="F218" s="262" t="s">
        <v>275</v>
      </c>
      <c r="G218" s="260"/>
      <c r="H218" s="263">
        <v>21.699999999999999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9" t="s">
        <v>190</v>
      </c>
      <c r="AU218" s="269" t="s">
        <v>88</v>
      </c>
      <c r="AV218" s="15" t="s">
        <v>180</v>
      </c>
      <c r="AW218" s="15" t="s">
        <v>34</v>
      </c>
      <c r="AX218" s="15" t="s">
        <v>86</v>
      </c>
      <c r="AY218" s="269" t="s">
        <v>174</v>
      </c>
    </row>
    <row r="219" s="2" customFormat="1" ht="37.8" customHeight="1">
      <c r="A219" s="38"/>
      <c r="B219" s="39"/>
      <c r="C219" s="219" t="s">
        <v>407</v>
      </c>
      <c r="D219" s="219" t="s">
        <v>176</v>
      </c>
      <c r="E219" s="220" t="s">
        <v>467</v>
      </c>
      <c r="F219" s="221" t="s">
        <v>468</v>
      </c>
      <c r="G219" s="222" t="s">
        <v>188</v>
      </c>
      <c r="H219" s="223">
        <v>10.835000000000001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1.9967999999999999</v>
      </c>
      <c r="R219" s="229">
        <f>Q219*H219</f>
        <v>21.635328000000001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180</v>
      </c>
      <c r="AT219" s="231" t="s">
        <v>176</v>
      </c>
      <c r="AU219" s="231" t="s">
        <v>88</v>
      </c>
      <c r="AY219" s="17" t="s">
        <v>174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86</v>
      </c>
      <c r="BK219" s="232">
        <f>ROUND(I219*H219,2)</f>
        <v>0</v>
      </c>
      <c r="BL219" s="17" t="s">
        <v>180</v>
      </c>
      <c r="BM219" s="231" t="s">
        <v>996</v>
      </c>
    </row>
    <row r="220" s="14" customFormat="1">
      <c r="A220" s="14"/>
      <c r="B220" s="249"/>
      <c r="C220" s="250"/>
      <c r="D220" s="235" t="s">
        <v>190</v>
      </c>
      <c r="E220" s="251" t="s">
        <v>1</v>
      </c>
      <c r="F220" s="252" t="s">
        <v>997</v>
      </c>
      <c r="G220" s="250"/>
      <c r="H220" s="251" t="s">
        <v>1</v>
      </c>
      <c r="I220" s="253"/>
      <c r="J220" s="250"/>
      <c r="K220" s="250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190</v>
      </c>
      <c r="AU220" s="258" t="s">
        <v>88</v>
      </c>
      <c r="AV220" s="14" t="s">
        <v>86</v>
      </c>
      <c r="AW220" s="14" t="s">
        <v>34</v>
      </c>
      <c r="AX220" s="14" t="s">
        <v>78</v>
      </c>
      <c r="AY220" s="258" t="s">
        <v>174</v>
      </c>
    </row>
    <row r="221" s="13" customFormat="1">
      <c r="A221" s="13"/>
      <c r="B221" s="233"/>
      <c r="C221" s="234"/>
      <c r="D221" s="235" t="s">
        <v>190</v>
      </c>
      <c r="E221" s="236" t="s">
        <v>1</v>
      </c>
      <c r="F221" s="237" t="s">
        <v>998</v>
      </c>
      <c r="G221" s="234"/>
      <c r="H221" s="238">
        <v>4.8150000000000004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190</v>
      </c>
      <c r="AU221" s="244" t="s">
        <v>88</v>
      </c>
      <c r="AV221" s="13" t="s">
        <v>88</v>
      </c>
      <c r="AW221" s="13" t="s">
        <v>34</v>
      </c>
      <c r="AX221" s="13" t="s">
        <v>78</v>
      </c>
      <c r="AY221" s="244" t="s">
        <v>174</v>
      </c>
    </row>
    <row r="222" s="14" customFormat="1">
      <c r="A222" s="14"/>
      <c r="B222" s="249"/>
      <c r="C222" s="250"/>
      <c r="D222" s="235" t="s">
        <v>190</v>
      </c>
      <c r="E222" s="251" t="s">
        <v>1</v>
      </c>
      <c r="F222" s="252" t="s">
        <v>421</v>
      </c>
      <c r="G222" s="250"/>
      <c r="H222" s="251" t="s">
        <v>1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190</v>
      </c>
      <c r="AU222" s="258" t="s">
        <v>88</v>
      </c>
      <c r="AV222" s="14" t="s">
        <v>86</v>
      </c>
      <c r="AW222" s="14" t="s">
        <v>34</v>
      </c>
      <c r="AX222" s="14" t="s">
        <v>78</v>
      </c>
      <c r="AY222" s="258" t="s">
        <v>174</v>
      </c>
    </row>
    <row r="223" s="13" customFormat="1">
      <c r="A223" s="13"/>
      <c r="B223" s="233"/>
      <c r="C223" s="234"/>
      <c r="D223" s="235" t="s">
        <v>190</v>
      </c>
      <c r="E223" s="236" t="s">
        <v>1</v>
      </c>
      <c r="F223" s="237" t="s">
        <v>999</v>
      </c>
      <c r="G223" s="234"/>
      <c r="H223" s="238">
        <v>6.0199999999999996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190</v>
      </c>
      <c r="AU223" s="244" t="s">
        <v>88</v>
      </c>
      <c r="AV223" s="13" t="s">
        <v>88</v>
      </c>
      <c r="AW223" s="13" t="s">
        <v>34</v>
      </c>
      <c r="AX223" s="13" t="s">
        <v>78</v>
      </c>
      <c r="AY223" s="244" t="s">
        <v>174</v>
      </c>
    </row>
    <row r="224" s="15" customFormat="1">
      <c r="A224" s="15"/>
      <c r="B224" s="259"/>
      <c r="C224" s="260"/>
      <c r="D224" s="235" t="s">
        <v>190</v>
      </c>
      <c r="E224" s="261" t="s">
        <v>1</v>
      </c>
      <c r="F224" s="262" t="s">
        <v>275</v>
      </c>
      <c r="G224" s="260"/>
      <c r="H224" s="263">
        <v>10.835000000000001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9" t="s">
        <v>190</v>
      </c>
      <c r="AU224" s="269" t="s">
        <v>88</v>
      </c>
      <c r="AV224" s="15" t="s">
        <v>180</v>
      </c>
      <c r="AW224" s="15" t="s">
        <v>34</v>
      </c>
      <c r="AX224" s="15" t="s">
        <v>86</v>
      </c>
      <c r="AY224" s="269" t="s">
        <v>174</v>
      </c>
    </row>
    <row r="225" s="2" customFormat="1" ht="33" customHeight="1">
      <c r="A225" s="38"/>
      <c r="B225" s="39"/>
      <c r="C225" s="219" t="s">
        <v>493</v>
      </c>
      <c r="D225" s="219" t="s">
        <v>176</v>
      </c>
      <c r="E225" s="220" t="s">
        <v>474</v>
      </c>
      <c r="F225" s="221" t="s">
        <v>475</v>
      </c>
      <c r="G225" s="222" t="s">
        <v>179</v>
      </c>
      <c r="H225" s="223">
        <v>27.088000000000001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43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180</v>
      </c>
      <c r="AT225" s="231" t="s">
        <v>176</v>
      </c>
      <c r="AU225" s="231" t="s">
        <v>88</v>
      </c>
      <c r="AY225" s="17" t="s">
        <v>174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86</v>
      </c>
      <c r="BK225" s="232">
        <f>ROUND(I225*H225,2)</f>
        <v>0</v>
      </c>
      <c r="BL225" s="17" t="s">
        <v>180</v>
      </c>
      <c r="BM225" s="231" t="s">
        <v>1000</v>
      </c>
    </row>
    <row r="226" s="14" customFormat="1">
      <c r="A226" s="14"/>
      <c r="B226" s="249"/>
      <c r="C226" s="250"/>
      <c r="D226" s="235" t="s">
        <v>190</v>
      </c>
      <c r="E226" s="251" t="s">
        <v>1</v>
      </c>
      <c r="F226" s="252" t="s">
        <v>997</v>
      </c>
      <c r="G226" s="250"/>
      <c r="H226" s="251" t="s">
        <v>1</v>
      </c>
      <c r="I226" s="253"/>
      <c r="J226" s="250"/>
      <c r="K226" s="250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190</v>
      </c>
      <c r="AU226" s="258" t="s">
        <v>88</v>
      </c>
      <c r="AV226" s="14" t="s">
        <v>86</v>
      </c>
      <c r="AW226" s="14" t="s">
        <v>34</v>
      </c>
      <c r="AX226" s="14" t="s">
        <v>78</v>
      </c>
      <c r="AY226" s="258" t="s">
        <v>174</v>
      </c>
    </row>
    <row r="227" s="13" customFormat="1">
      <c r="A227" s="13"/>
      <c r="B227" s="233"/>
      <c r="C227" s="234"/>
      <c r="D227" s="235" t="s">
        <v>190</v>
      </c>
      <c r="E227" s="236" t="s">
        <v>1</v>
      </c>
      <c r="F227" s="237" t="s">
        <v>1001</v>
      </c>
      <c r="G227" s="234"/>
      <c r="H227" s="238">
        <v>12.038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190</v>
      </c>
      <c r="AU227" s="244" t="s">
        <v>88</v>
      </c>
      <c r="AV227" s="13" t="s">
        <v>88</v>
      </c>
      <c r="AW227" s="13" t="s">
        <v>34</v>
      </c>
      <c r="AX227" s="13" t="s">
        <v>78</v>
      </c>
      <c r="AY227" s="244" t="s">
        <v>174</v>
      </c>
    </row>
    <row r="228" s="14" customFormat="1">
      <c r="A228" s="14"/>
      <c r="B228" s="249"/>
      <c r="C228" s="250"/>
      <c r="D228" s="235" t="s">
        <v>190</v>
      </c>
      <c r="E228" s="251" t="s">
        <v>1</v>
      </c>
      <c r="F228" s="252" t="s">
        <v>421</v>
      </c>
      <c r="G228" s="250"/>
      <c r="H228" s="251" t="s">
        <v>1</v>
      </c>
      <c r="I228" s="253"/>
      <c r="J228" s="250"/>
      <c r="K228" s="250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190</v>
      </c>
      <c r="AU228" s="258" t="s">
        <v>88</v>
      </c>
      <c r="AV228" s="14" t="s">
        <v>86</v>
      </c>
      <c r="AW228" s="14" t="s">
        <v>34</v>
      </c>
      <c r="AX228" s="14" t="s">
        <v>78</v>
      </c>
      <c r="AY228" s="258" t="s">
        <v>174</v>
      </c>
    </row>
    <row r="229" s="13" customFormat="1">
      <c r="A229" s="13"/>
      <c r="B229" s="233"/>
      <c r="C229" s="234"/>
      <c r="D229" s="235" t="s">
        <v>190</v>
      </c>
      <c r="E229" s="236" t="s">
        <v>1</v>
      </c>
      <c r="F229" s="237" t="s">
        <v>973</v>
      </c>
      <c r="G229" s="234"/>
      <c r="H229" s="238">
        <v>15.050000000000001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190</v>
      </c>
      <c r="AU229" s="244" t="s">
        <v>88</v>
      </c>
      <c r="AV229" s="13" t="s">
        <v>88</v>
      </c>
      <c r="AW229" s="13" t="s">
        <v>34</v>
      </c>
      <c r="AX229" s="13" t="s">
        <v>78</v>
      </c>
      <c r="AY229" s="244" t="s">
        <v>174</v>
      </c>
    </row>
    <row r="230" s="15" customFormat="1">
      <c r="A230" s="15"/>
      <c r="B230" s="259"/>
      <c r="C230" s="260"/>
      <c r="D230" s="235" t="s">
        <v>190</v>
      </c>
      <c r="E230" s="261" t="s">
        <v>1</v>
      </c>
      <c r="F230" s="262" t="s">
        <v>275</v>
      </c>
      <c r="G230" s="260"/>
      <c r="H230" s="263">
        <v>27.088000000000001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9" t="s">
        <v>190</v>
      </c>
      <c r="AU230" s="269" t="s">
        <v>88</v>
      </c>
      <c r="AV230" s="15" t="s">
        <v>180</v>
      </c>
      <c r="AW230" s="15" t="s">
        <v>34</v>
      </c>
      <c r="AX230" s="15" t="s">
        <v>86</v>
      </c>
      <c r="AY230" s="269" t="s">
        <v>174</v>
      </c>
    </row>
    <row r="231" s="2" customFormat="1" ht="24.15" customHeight="1">
      <c r="A231" s="38"/>
      <c r="B231" s="39"/>
      <c r="C231" s="219" t="s">
        <v>503</v>
      </c>
      <c r="D231" s="219" t="s">
        <v>176</v>
      </c>
      <c r="E231" s="220" t="s">
        <v>823</v>
      </c>
      <c r="F231" s="221" t="s">
        <v>824</v>
      </c>
      <c r="G231" s="222" t="s">
        <v>188</v>
      </c>
      <c r="H231" s="223">
        <v>0.25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43</v>
      </c>
      <c r="O231" s="91"/>
      <c r="P231" s="229">
        <f>O231*H231</f>
        <v>0</v>
      </c>
      <c r="Q231" s="229">
        <v>2.4327899999999998</v>
      </c>
      <c r="R231" s="229">
        <f>Q231*H231</f>
        <v>0.60819749999999995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180</v>
      </c>
      <c r="AT231" s="231" t="s">
        <v>176</v>
      </c>
      <c r="AU231" s="231" t="s">
        <v>88</v>
      </c>
      <c r="AY231" s="17" t="s">
        <v>174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86</v>
      </c>
      <c r="BK231" s="232">
        <f>ROUND(I231*H231,2)</f>
        <v>0</v>
      </c>
      <c r="BL231" s="17" t="s">
        <v>180</v>
      </c>
      <c r="BM231" s="231" t="s">
        <v>1002</v>
      </c>
    </row>
    <row r="232" s="13" customFormat="1">
      <c r="A232" s="13"/>
      <c r="B232" s="233"/>
      <c r="C232" s="234"/>
      <c r="D232" s="235" t="s">
        <v>190</v>
      </c>
      <c r="E232" s="236" t="s">
        <v>1</v>
      </c>
      <c r="F232" s="237" t="s">
        <v>1003</v>
      </c>
      <c r="G232" s="234"/>
      <c r="H232" s="238">
        <v>0.25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190</v>
      </c>
      <c r="AU232" s="244" t="s">
        <v>88</v>
      </c>
      <c r="AV232" s="13" t="s">
        <v>88</v>
      </c>
      <c r="AW232" s="13" t="s">
        <v>34</v>
      </c>
      <c r="AX232" s="13" t="s">
        <v>86</v>
      </c>
      <c r="AY232" s="244" t="s">
        <v>174</v>
      </c>
    </row>
    <row r="233" s="2" customFormat="1" ht="44.25" customHeight="1">
      <c r="A233" s="38"/>
      <c r="B233" s="39"/>
      <c r="C233" s="219" t="s">
        <v>505</v>
      </c>
      <c r="D233" s="219" t="s">
        <v>176</v>
      </c>
      <c r="E233" s="220" t="s">
        <v>277</v>
      </c>
      <c r="F233" s="221" t="s">
        <v>278</v>
      </c>
      <c r="G233" s="222" t="s">
        <v>179</v>
      </c>
      <c r="H233" s="223">
        <v>42.759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43</v>
      </c>
      <c r="O233" s="91"/>
      <c r="P233" s="229">
        <f>O233*H233</f>
        <v>0</v>
      </c>
      <c r="Q233" s="229">
        <v>0.82326999999999995</v>
      </c>
      <c r="R233" s="229">
        <f>Q233*H233</f>
        <v>35.202201930000001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180</v>
      </c>
      <c r="AT233" s="231" t="s">
        <v>176</v>
      </c>
      <c r="AU233" s="231" t="s">
        <v>88</v>
      </c>
      <c r="AY233" s="17" t="s">
        <v>174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86</v>
      </c>
      <c r="BK233" s="232">
        <f>ROUND(I233*H233,2)</f>
        <v>0</v>
      </c>
      <c r="BL233" s="17" t="s">
        <v>180</v>
      </c>
      <c r="BM233" s="231" t="s">
        <v>1004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203</v>
      </c>
      <c r="F234" s="217" t="s">
        <v>281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SUM(P235:P248)</f>
        <v>0</v>
      </c>
      <c r="Q234" s="211"/>
      <c r="R234" s="212">
        <f>SUM(R235:R248)</f>
        <v>5.2522043600000003</v>
      </c>
      <c r="S234" s="211"/>
      <c r="T234" s="213">
        <f>SUM(T235:T248)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86</v>
      </c>
      <c r="AT234" s="215" t="s">
        <v>77</v>
      </c>
      <c r="AU234" s="215" t="s">
        <v>86</v>
      </c>
      <c r="AY234" s="214" t="s">
        <v>174</v>
      </c>
      <c r="BK234" s="216">
        <f>SUM(BK235:BK248)</f>
        <v>0</v>
      </c>
    </row>
    <row r="235" s="2" customFormat="1" ht="44.25" customHeight="1">
      <c r="A235" s="38"/>
      <c r="B235" s="39"/>
      <c r="C235" s="219" t="s">
        <v>507</v>
      </c>
      <c r="D235" s="219" t="s">
        <v>176</v>
      </c>
      <c r="E235" s="220" t="s">
        <v>282</v>
      </c>
      <c r="F235" s="221" t="s">
        <v>283</v>
      </c>
      <c r="G235" s="222" t="s">
        <v>179</v>
      </c>
      <c r="H235" s="223">
        <v>31.661000000000001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43</v>
      </c>
      <c r="O235" s="91"/>
      <c r="P235" s="229">
        <f>O235*H235</f>
        <v>0</v>
      </c>
      <c r="Q235" s="229">
        <v>0.13075999999999999</v>
      </c>
      <c r="R235" s="229">
        <f>Q235*H235</f>
        <v>4.1399923599999999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180</v>
      </c>
      <c r="AT235" s="231" t="s">
        <v>176</v>
      </c>
      <c r="AU235" s="231" t="s">
        <v>88</v>
      </c>
      <c r="AY235" s="17" t="s">
        <v>174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86</v>
      </c>
      <c r="BK235" s="232">
        <f>ROUND(I235*H235,2)</f>
        <v>0</v>
      </c>
      <c r="BL235" s="17" t="s">
        <v>180</v>
      </c>
      <c r="BM235" s="231" t="s">
        <v>1005</v>
      </c>
    </row>
    <row r="236" s="14" customFormat="1">
      <c r="A236" s="14"/>
      <c r="B236" s="249"/>
      <c r="C236" s="250"/>
      <c r="D236" s="235" t="s">
        <v>190</v>
      </c>
      <c r="E236" s="251" t="s">
        <v>1</v>
      </c>
      <c r="F236" s="252" t="s">
        <v>1006</v>
      </c>
      <c r="G236" s="250"/>
      <c r="H236" s="251" t="s">
        <v>1</v>
      </c>
      <c r="I236" s="253"/>
      <c r="J236" s="250"/>
      <c r="K236" s="250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190</v>
      </c>
      <c r="AU236" s="258" t="s">
        <v>88</v>
      </c>
      <c r="AV236" s="14" t="s">
        <v>86</v>
      </c>
      <c r="AW236" s="14" t="s">
        <v>34</v>
      </c>
      <c r="AX236" s="14" t="s">
        <v>78</v>
      </c>
      <c r="AY236" s="258" t="s">
        <v>174</v>
      </c>
    </row>
    <row r="237" s="13" customFormat="1">
      <c r="A237" s="13"/>
      <c r="B237" s="233"/>
      <c r="C237" s="234"/>
      <c r="D237" s="235" t="s">
        <v>190</v>
      </c>
      <c r="E237" s="236" t="s">
        <v>1</v>
      </c>
      <c r="F237" s="237" t="s">
        <v>1007</v>
      </c>
      <c r="G237" s="234"/>
      <c r="H237" s="238">
        <v>9.0600000000000005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190</v>
      </c>
      <c r="AU237" s="244" t="s">
        <v>88</v>
      </c>
      <c r="AV237" s="13" t="s">
        <v>88</v>
      </c>
      <c r="AW237" s="13" t="s">
        <v>34</v>
      </c>
      <c r="AX237" s="13" t="s">
        <v>78</v>
      </c>
      <c r="AY237" s="244" t="s">
        <v>174</v>
      </c>
    </row>
    <row r="238" s="14" customFormat="1">
      <c r="A238" s="14"/>
      <c r="B238" s="249"/>
      <c r="C238" s="250"/>
      <c r="D238" s="235" t="s">
        <v>190</v>
      </c>
      <c r="E238" s="251" t="s">
        <v>1</v>
      </c>
      <c r="F238" s="252" t="s">
        <v>1008</v>
      </c>
      <c r="G238" s="250"/>
      <c r="H238" s="251" t="s">
        <v>1</v>
      </c>
      <c r="I238" s="253"/>
      <c r="J238" s="250"/>
      <c r="K238" s="250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190</v>
      </c>
      <c r="AU238" s="258" t="s">
        <v>88</v>
      </c>
      <c r="AV238" s="14" t="s">
        <v>86</v>
      </c>
      <c r="AW238" s="14" t="s">
        <v>34</v>
      </c>
      <c r="AX238" s="14" t="s">
        <v>78</v>
      </c>
      <c r="AY238" s="258" t="s">
        <v>174</v>
      </c>
    </row>
    <row r="239" s="13" customFormat="1">
      <c r="A239" s="13"/>
      <c r="B239" s="233"/>
      <c r="C239" s="234"/>
      <c r="D239" s="235" t="s">
        <v>190</v>
      </c>
      <c r="E239" s="236" t="s">
        <v>1</v>
      </c>
      <c r="F239" s="237" t="s">
        <v>1009</v>
      </c>
      <c r="G239" s="234"/>
      <c r="H239" s="238">
        <v>12.051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190</v>
      </c>
      <c r="AU239" s="244" t="s">
        <v>88</v>
      </c>
      <c r="AV239" s="13" t="s">
        <v>88</v>
      </c>
      <c r="AW239" s="13" t="s">
        <v>34</v>
      </c>
      <c r="AX239" s="13" t="s">
        <v>78</v>
      </c>
      <c r="AY239" s="244" t="s">
        <v>174</v>
      </c>
    </row>
    <row r="240" s="14" customFormat="1">
      <c r="A240" s="14"/>
      <c r="B240" s="249"/>
      <c r="C240" s="250"/>
      <c r="D240" s="235" t="s">
        <v>190</v>
      </c>
      <c r="E240" s="251" t="s">
        <v>1</v>
      </c>
      <c r="F240" s="252" t="s">
        <v>1010</v>
      </c>
      <c r="G240" s="250"/>
      <c r="H240" s="251" t="s">
        <v>1</v>
      </c>
      <c r="I240" s="253"/>
      <c r="J240" s="250"/>
      <c r="K240" s="250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190</v>
      </c>
      <c r="AU240" s="258" t="s">
        <v>88</v>
      </c>
      <c r="AV240" s="14" t="s">
        <v>86</v>
      </c>
      <c r="AW240" s="14" t="s">
        <v>34</v>
      </c>
      <c r="AX240" s="14" t="s">
        <v>78</v>
      </c>
      <c r="AY240" s="258" t="s">
        <v>174</v>
      </c>
    </row>
    <row r="241" s="13" customFormat="1">
      <c r="A241" s="13"/>
      <c r="B241" s="233"/>
      <c r="C241" s="234"/>
      <c r="D241" s="235" t="s">
        <v>190</v>
      </c>
      <c r="E241" s="236" t="s">
        <v>1</v>
      </c>
      <c r="F241" s="237" t="s">
        <v>1011</v>
      </c>
      <c r="G241" s="234"/>
      <c r="H241" s="238">
        <v>10.550000000000001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190</v>
      </c>
      <c r="AU241" s="244" t="s">
        <v>88</v>
      </c>
      <c r="AV241" s="13" t="s">
        <v>88</v>
      </c>
      <c r="AW241" s="13" t="s">
        <v>34</v>
      </c>
      <c r="AX241" s="13" t="s">
        <v>78</v>
      </c>
      <c r="AY241" s="244" t="s">
        <v>174</v>
      </c>
    </row>
    <row r="242" s="15" customFormat="1">
      <c r="A242" s="15"/>
      <c r="B242" s="259"/>
      <c r="C242" s="260"/>
      <c r="D242" s="235" t="s">
        <v>190</v>
      </c>
      <c r="E242" s="261" t="s">
        <v>1</v>
      </c>
      <c r="F242" s="262" t="s">
        <v>275</v>
      </c>
      <c r="G242" s="260"/>
      <c r="H242" s="263">
        <v>31.661000000000001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9" t="s">
        <v>190</v>
      </c>
      <c r="AU242" s="269" t="s">
        <v>88</v>
      </c>
      <c r="AV242" s="15" t="s">
        <v>180</v>
      </c>
      <c r="AW242" s="15" t="s">
        <v>34</v>
      </c>
      <c r="AX242" s="15" t="s">
        <v>86</v>
      </c>
      <c r="AY242" s="269" t="s">
        <v>174</v>
      </c>
    </row>
    <row r="243" s="2" customFormat="1" ht="37.8" customHeight="1">
      <c r="A243" s="38"/>
      <c r="B243" s="39"/>
      <c r="C243" s="219" t="s">
        <v>510</v>
      </c>
      <c r="D243" s="219" t="s">
        <v>176</v>
      </c>
      <c r="E243" s="220" t="s">
        <v>288</v>
      </c>
      <c r="F243" s="221" t="s">
        <v>289</v>
      </c>
      <c r="G243" s="222" t="s">
        <v>179</v>
      </c>
      <c r="H243" s="223">
        <v>20.199999999999999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43</v>
      </c>
      <c r="O243" s="91"/>
      <c r="P243" s="229">
        <f>O243*H243</f>
        <v>0</v>
      </c>
      <c r="Q243" s="229">
        <v>0.055059999999999998</v>
      </c>
      <c r="R243" s="229">
        <f>Q243*H243</f>
        <v>1.112212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180</v>
      </c>
      <c r="AT243" s="231" t="s">
        <v>176</v>
      </c>
      <c r="AU243" s="231" t="s">
        <v>88</v>
      </c>
      <c r="AY243" s="17" t="s">
        <v>174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86</v>
      </c>
      <c r="BK243" s="232">
        <f>ROUND(I243*H243,2)</f>
        <v>0</v>
      </c>
      <c r="BL243" s="17" t="s">
        <v>180</v>
      </c>
      <c r="BM243" s="231" t="s">
        <v>1012</v>
      </c>
    </row>
    <row r="244" s="14" customFormat="1">
      <c r="A244" s="14"/>
      <c r="B244" s="249"/>
      <c r="C244" s="250"/>
      <c r="D244" s="235" t="s">
        <v>190</v>
      </c>
      <c r="E244" s="251" t="s">
        <v>1</v>
      </c>
      <c r="F244" s="252" t="s">
        <v>1013</v>
      </c>
      <c r="G244" s="250"/>
      <c r="H244" s="251" t="s">
        <v>1</v>
      </c>
      <c r="I244" s="253"/>
      <c r="J244" s="250"/>
      <c r="K244" s="250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190</v>
      </c>
      <c r="AU244" s="258" t="s">
        <v>88</v>
      </c>
      <c r="AV244" s="14" t="s">
        <v>86</v>
      </c>
      <c r="AW244" s="14" t="s">
        <v>34</v>
      </c>
      <c r="AX244" s="14" t="s">
        <v>78</v>
      </c>
      <c r="AY244" s="258" t="s">
        <v>174</v>
      </c>
    </row>
    <row r="245" s="13" customFormat="1">
      <c r="A245" s="13"/>
      <c r="B245" s="233"/>
      <c r="C245" s="234"/>
      <c r="D245" s="235" t="s">
        <v>190</v>
      </c>
      <c r="E245" s="236" t="s">
        <v>1</v>
      </c>
      <c r="F245" s="237" t="s">
        <v>1014</v>
      </c>
      <c r="G245" s="234"/>
      <c r="H245" s="238">
        <v>10.5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190</v>
      </c>
      <c r="AU245" s="244" t="s">
        <v>88</v>
      </c>
      <c r="AV245" s="13" t="s">
        <v>88</v>
      </c>
      <c r="AW245" s="13" t="s">
        <v>34</v>
      </c>
      <c r="AX245" s="13" t="s">
        <v>78</v>
      </c>
      <c r="AY245" s="244" t="s">
        <v>174</v>
      </c>
    </row>
    <row r="246" s="14" customFormat="1">
      <c r="A246" s="14"/>
      <c r="B246" s="249"/>
      <c r="C246" s="250"/>
      <c r="D246" s="235" t="s">
        <v>190</v>
      </c>
      <c r="E246" s="251" t="s">
        <v>1</v>
      </c>
      <c r="F246" s="252" t="s">
        <v>1015</v>
      </c>
      <c r="G246" s="250"/>
      <c r="H246" s="251" t="s">
        <v>1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190</v>
      </c>
      <c r="AU246" s="258" t="s">
        <v>88</v>
      </c>
      <c r="AV246" s="14" t="s">
        <v>86</v>
      </c>
      <c r="AW246" s="14" t="s">
        <v>34</v>
      </c>
      <c r="AX246" s="14" t="s">
        <v>78</v>
      </c>
      <c r="AY246" s="258" t="s">
        <v>174</v>
      </c>
    </row>
    <row r="247" s="13" customFormat="1">
      <c r="A247" s="13"/>
      <c r="B247" s="233"/>
      <c r="C247" s="234"/>
      <c r="D247" s="235" t="s">
        <v>190</v>
      </c>
      <c r="E247" s="236" t="s">
        <v>1</v>
      </c>
      <c r="F247" s="237" t="s">
        <v>1016</v>
      </c>
      <c r="G247" s="234"/>
      <c r="H247" s="238">
        <v>9.6999999999999993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190</v>
      </c>
      <c r="AU247" s="244" t="s">
        <v>88</v>
      </c>
      <c r="AV247" s="13" t="s">
        <v>88</v>
      </c>
      <c r="AW247" s="13" t="s">
        <v>34</v>
      </c>
      <c r="AX247" s="13" t="s">
        <v>78</v>
      </c>
      <c r="AY247" s="244" t="s">
        <v>174</v>
      </c>
    </row>
    <row r="248" s="15" customFormat="1">
      <c r="A248" s="15"/>
      <c r="B248" s="259"/>
      <c r="C248" s="260"/>
      <c r="D248" s="235" t="s">
        <v>190</v>
      </c>
      <c r="E248" s="261" t="s">
        <v>1</v>
      </c>
      <c r="F248" s="262" t="s">
        <v>275</v>
      </c>
      <c r="G248" s="260"/>
      <c r="H248" s="263">
        <v>20.199999999999999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9" t="s">
        <v>190</v>
      </c>
      <c r="AU248" s="269" t="s">
        <v>88</v>
      </c>
      <c r="AV248" s="15" t="s">
        <v>180</v>
      </c>
      <c r="AW248" s="15" t="s">
        <v>34</v>
      </c>
      <c r="AX248" s="15" t="s">
        <v>86</v>
      </c>
      <c r="AY248" s="269" t="s">
        <v>174</v>
      </c>
    </row>
    <row r="249" s="12" customFormat="1" ht="22.8" customHeight="1">
      <c r="A249" s="12"/>
      <c r="B249" s="203"/>
      <c r="C249" s="204"/>
      <c r="D249" s="205" t="s">
        <v>77</v>
      </c>
      <c r="E249" s="217" t="s">
        <v>218</v>
      </c>
      <c r="F249" s="217" t="s">
        <v>293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SUM(P250:P272)</f>
        <v>0</v>
      </c>
      <c r="Q249" s="211"/>
      <c r="R249" s="212">
        <f>SUM(R250:R272)</f>
        <v>0.19750500000000001</v>
      </c>
      <c r="S249" s="211"/>
      <c r="T249" s="213">
        <f>SUM(T250:T272)</f>
        <v>1.6543030000000001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86</v>
      </c>
      <c r="AT249" s="215" t="s">
        <v>77</v>
      </c>
      <c r="AU249" s="215" t="s">
        <v>86</v>
      </c>
      <c r="AY249" s="214" t="s">
        <v>174</v>
      </c>
      <c r="BK249" s="216">
        <f>SUM(BK250:BK272)</f>
        <v>0</v>
      </c>
    </row>
    <row r="250" s="2" customFormat="1" ht="66.75" customHeight="1">
      <c r="A250" s="38"/>
      <c r="B250" s="39"/>
      <c r="C250" s="219" t="s">
        <v>1017</v>
      </c>
      <c r="D250" s="219" t="s">
        <v>176</v>
      </c>
      <c r="E250" s="220" t="s">
        <v>295</v>
      </c>
      <c r="F250" s="221" t="s">
        <v>296</v>
      </c>
      <c r="G250" s="222" t="s">
        <v>179</v>
      </c>
      <c r="H250" s="223">
        <v>20.199999999999999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43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0.017999999999999999</v>
      </c>
      <c r="T250" s="230">
        <f>S250*H250</f>
        <v>0.36359999999999998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180</v>
      </c>
      <c r="AT250" s="231" t="s">
        <v>176</v>
      </c>
      <c r="AU250" s="231" t="s">
        <v>88</v>
      </c>
      <c r="AY250" s="17" t="s">
        <v>174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86</v>
      </c>
      <c r="BK250" s="232">
        <f>ROUND(I250*H250,2)</f>
        <v>0</v>
      </c>
      <c r="BL250" s="17" t="s">
        <v>180</v>
      </c>
      <c r="BM250" s="231" t="s">
        <v>1018</v>
      </c>
    </row>
    <row r="251" s="2" customFormat="1" ht="76.35" customHeight="1">
      <c r="A251" s="38"/>
      <c r="B251" s="39"/>
      <c r="C251" s="219" t="s">
        <v>1019</v>
      </c>
      <c r="D251" s="219" t="s">
        <v>176</v>
      </c>
      <c r="E251" s="220" t="s">
        <v>299</v>
      </c>
      <c r="F251" s="221" t="s">
        <v>300</v>
      </c>
      <c r="G251" s="222" t="s">
        <v>179</v>
      </c>
      <c r="H251" s="223">
        <v>31.661000000000001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43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0.023</v>
      </c>
      <c r="T251" s="230">
        <f>S251*H251</f>
        <v>0.72820300000000004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180</v>
      </c>
      <c r="AT251" s="231" t="s">
        <v>176</v>
      </c>
      <c r="AU251" s="231" t="s">
        <v>88</v>
      </c>
      <c r="AY251" s="17" t="s">
        <v>174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86</v>
      </c>
      <c r="BK251" s="232">
        <f>ROUND(I251*H251,2)</f>
        <v>0</v>
      </c>
      <c r="BL251" s="17" t="s">
        <v>180</v>
      </c>
      <c r="BM251" s="231" t="s">
        <v>1020</v>
      </c>
    </row>
    <row r="252" s="2" customFormat="1" ht="24.15" customHeight="1">
      <c r="A252" s="38"/>
      <c r="B252" s="39"/>
      <c r="C252" s="219" t="s">
        <v>1021</v>
      </c>
      <c r="D252" s="219" t="s">
        <v>176</v>
      </c>
      <c r="E252" s="220" t="s">
        <v>1022</v>
      </c>
      <c r="F252" s="221" t="s">
        <v>1023</v>
      </c>
      <c r="G252" s="222" t="s">
        <v>188</v>
      </c>
      <c r="H252" s="223">
        <v>0.22500000000000001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43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2.5</v>
      </c>
      <c r="T252" s="230">
        <f>S252*H252</f>
        <v>0.5625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180</v>
      </c>
      <c r="AT252" s="231" t="s">
        <v>176</v>
      </c>
      <c r="AU252" s="231" t="s">
        <v>88</v>
      </c>
      <c r="AY252" s="17" t="s">
        <v>174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86</v>
      </c>
      <c r="BK252" s="232">
        <f>ROUND(I252*H252,2)</f>
        <v>0</v>
      </c>
      <c r="BL252" s="17" t="s">
        <v>180</v>
      </c>
      <c r="BM252" s="231" t="s">
        <v>1024</v>
      </c>
    </row>
    <row r="253" s="13" customFormat="1">
      <c r="A253" s="13"/>
      <c r="B253" s="233"/>
      <c r="C253" s="234"/>
      <c r="D253" s="235" t="s">
        <v>190</v>
      </c>
      <c r="E253" s="236" t="s">
        <v>1</v>
      </c>
      <c r="F253" s="237" t="s">
        <v>1025</v>
      </c>
      <c r="G253" s="234"/>
      <c r="H253" s="238">
        <v>0.22500000000000001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190</v>
      </c>
      <c r="AU253" s="244" t="s">
        <v>88</v>
      </c>
      <c r="AV253" s="13" t="s">
        <v>88</v>
      </c>
      <c r="AW253" s="13" t="s">
        <v>34</v>
      </c>
      <c r="AX253" s="13" t="s">
        <v>86</v>
      </c>
      <c r="AY253" s="244" t="s">
        <v>174</v>
      </c>
    </row>
    <row r="254" s="2" customFormat="1" ht="24.15" customHeight="1">
      <c r="A254" s="38"/>
      <c r="B254" s="39"/>
      <c r="C254" s="219" t="s">
        <v>1026</v>
      </c>
      <c r="D254" s="219" t="s">
        <v>176</v>
      </c>
      <c r="E254" s="220" t="s">
        <v>308</v>
      </c>
      <c r="F254" s="221" t="s">
        <v>309</v>
      </c>
      <c r="G254" s="222" t="s">
        <v>179</v>
      </c>
      <c r="H254" s="223">
        <v>123.92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43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180</v>
      </c>
      <c r="AT254" s="231" t="s">
        <v>176</v>
      </c>
      <c r="AU254" s="231" t="s">
        <v>88</v>
      </c>
      <c r="AY254" s="17" t="s">
        <v>174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86</v>
      </c>
      <c r="BK254" s="232">
        <f>ROUND(I254*H254,2)</f>
        <v>0</v>
      </c>
      <c r="BL254" s="17" t="s">
        <v>180</v>
      </c>
      <c r="BM254" s="231" t="s">
        <v>1027</v>
      </c>
    </row>
    <row r="255" s="2" customFormat="1">
      <c r="A255" s="38"/>
      <c r="B255" s="39"/>
      <c r="C255" s="40"/>
      <c r="D255" s="235" t="s">
        <v>201</v>
      </c>
      <c r="E255" s="40"/>
      <c r="F255" s="245" t="s">
        <v>311</v>
      </c>
      <c r="G255" s="40"/>
      <c r="H255" s="40"/>
      <c r="I255" s="246"/>
      <c r="J255" s="40"/>
      <c r="K255" s="40"/>
      <c r="L255" s="44"/>
      <c r="M255" s="247"/>
      <c r="N255" s="248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201</v>
      </c>
      <c r="AU255" s="17" t="s">
        <v>88</v>
      </c>
    </row>
    <row r="256" s="14" customFormat="1">
      <c r="A256" s="14"/>
      <c r="B256" s="249"/>
      <c r="C256" s="250"/>
      <c r="D256" s="235" t="s">
        <v>190</v>
      </c>
      <c r="E256" s="251" t="s">
        <v>1</v>
      </c>
      <c r="F256" s="252" t="s">
        <v>1028</v>
      </c>
      <c r="G256" s="250"/>
      <c r="H256" s="251" t="s">
        <v>1</v>
      </c>
      <c r="I256" s="253"/>
      <c r="J256" s="250"/>
      <c r="K256" s="250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190</v>
      </c>
      <c r="AU256" s="258" t="s">
        <v>88</v>
      </c>
      <c r="AV256" s="14" t="s">
        <v>86</v>
      </c>
      <c r="AW256" s="14" t="s">
        <v>34</v>
      </c>
      <c r="AX256" s="14" t="s">
        <v>78</v>
      </c>
      <c r="AY256" s="258" t="s">
        <v>174</v>
      </c>
    </row>
    <row r="257" s="13" customFormat="1">
      <c r="A257" s="13"/>
      <c r="B257" s="233"/>
      <c r="C257" s="234"/>
      <c r="D257" s="235" t="s">
        <v>190</v>
      </c>
      <c r="E257" s="236" t="s">
        <v>1</v>
      </c>
      <c r="F257" s="237" t="s">
        <v>1029</v>
      </c>
      <c r="G257" s="234"/>
      <c r="H257" s="238">
        <v>18.120000000000001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190</v>
      </c>
      <c r="AU257" s="244" t="s">
        <v>88</v>
      </c>
      <c r="AV257" s="13" t="s">
        <v>88</v>
      </c>
      <c r="AW257" s="13" t="s">
        <v>34</v>
      </c>
      <c r="AX257" s="13" t="s">
        <v>78</v>
      </c>
      <c r="AY257" s="244" t="s">
        <v>174</v>
      </c>
    </row>
    <row r="258" s="14" customFormat="1">
      <c r="A258" s="14"/>
      <c r="B258" s="249"/>
      <c r="C258" s="250"/>
      <c r="D258" s="235" t="s">
        <v>190</v>
      </c>
      <c r="E258" s="251" t="s">
        <v>1</v>
      </c>
      <c r="F258" s="252" t="s">
        <v>1030</v>
      </c>
      <c r="G258" s="250"/>
      <c r="H258" s="251" t="s">
        <v>1</v>
      </c>
      <c r="I258" s="253"/>
      <c r="J258" s="250"/>
      <c r="K258" s="250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190</v>
      </c>
      <c r="AU258" s="258" t="s">
        <v>88</v>
      </c>
      <c r="AV258" s="14" t="s">
        <v>86</v>
      </c>
      <c r="AW258" s="14" t="s">
        <v>34</v>
      </c>
      <c r="AX258" s="14" t="s">
        <v>78</v>
      </c>
      <c r="AY258" s="258" t="s">
        <v>174</v>
      </c>
    </row>
    <row r="259" s="13" customFormat="1">
      <c r="A259" s="13"/>
      <c r="B259" s="233"/>
      <c r="C259" s="234"/>
      <c r="D259" s="235" t="s">
        <v>190</v>
      </c>
      <c r="E259" s="236" t="s">
        <v>1</v>
      </c>
      <c r="F259" s="237" t="s">
        <v>1031</v>
      </c>
      <c r="G259" s="234"/>
      <c r="H259" s="238">
        <v>24.100999999999999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190</v>
      </c>
      <c r="AU259" s="244" t="s">
        <v>88</v>
      </c>
      <c r="AV259" s="13" t="s">
        <v>88</v>
      </c>
      <c r="AW259" s="13" t="s">
        <v>34</v>
      </c>
      <c r="AX259" s="13" t="s">
        <v>78</v>
      </c>
      <c r="AY259" s="244" t="s">
        <v>174</v>
      </c>
    </row>
    <row r="260" s="14" customFormat="1">
      <c r="A260" s="14"/>
      <c r="B260" s="249"/>
      <c r="C260" s="250"/>
      <c r="D260" s="235" t="s">
        <v>190</v>
      </c>
      <c r="E260" s="251" t="s">
        <v>1</v>
      </c>
      <c r="F260" s="252" t="s">
        <v>1032</v>
      </c>
      <c r="G260" s="250"/>
      <c r="H260" s="251" t="s">
        <v>1</v>
      </c>
      <c r="I260" s="253"/>
      <c r="J260" s="250"/>
      <c r="K260" s="250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190</v>
      </c>
      <c r="AU260" s="258" t="s">
        <v>88</v>
      </c>
      <c r="AV260" s="14" t="s">
        <v>86</v>
      </c>
      <c r="AW260" s="14" t="s">
        <v>34</v>
      </c>
      <c r="AX260" s="14" t="s">
        <v>78</v>
      </c>
      <c r="AY260" s="258" t="s">
        <v>174</v>
      </c>
    </row>
    <row r="261" s="13" customFormat="1">
      <c r="A261" s="13"/>
      <c r="B261" s="233"/>
      <c r="C261" s="234"/>
      <c r="D261" s="235" t="s">
        <v>190</v>
      </c>
      <c r="E261" s="236" t="s">
        <v>1</v>
      </c>
      <c r="F261" s="237" t="s">
        <v>1033</v>
      </c>
      <c r="G261" s="234"/>
      <c r="H261" s="238">
        <v>21.099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190</v>
      </c>
      <c r="AU261" s="244" t="s">
        <v>88</v>
      </c>
      <c r="AV261" s="13" t="s">
        <v>88</v>
      </c>
      <c r="AW261" s="13" t="s">
        <v>34</v>
      </c>
      <c r="AX261" s="13" t="s">
        <v>78</v>
      </c>
      <c r="AY261" s="244" t="s">
        <v>174</v>
      </c>
    </row>
    <row r="262" s="14" customFormat="1">
      <c r="A262" s="14"/>
      <c r="B262" s="249"/>
      <c r="C262" s="250"/>
      <c r="D262" s="235" t="s">
        <v>190</v>
      </c>
      <c r="E262" s="251" t="s">
        <v>1</v>
      </c>
      <c r="F262" s="252" t="s">
        <v>1034</v>
      </c>
      <c r="G262" s="250"/>
      <c r="H262" s="251" t="s">
        <v>1</v>
      </c>
      <c r="I262" s="253"/>
      <c r="J262" s="250"/>
      <c r="K262" s="250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190</v>
      </c>
      <c r="AU262" s="258" t="s">
        <v>88</v>
      </c>
      <c r="AV262" s="14" t="s">
        <v>86</v>
      </c>
      <c r="AW262" s="14" t="s">
        <v>34</v>
      </c>
      <c r="AX262" s="14" t="s">
        <v>78</v>
      </c>
      <c r="AY262" s="258" t="s">
        <v>174</v>
      </c>
    </row>
    <row r="263" s="13" customFormat="1">
      <c r="A263" s="13"/>
      <c r="B263" s="233"/>
      <c r="C263" s="234"/>
      <c r="D263" s="235" t="s">
        <v>190</v>
      </c>
      <c r="E263" s="236" t="s">
        <v>1</v>
      </c>
      <c r="F263" s="237" t="s">
        <v>1035</v>
      </c>
      <c r="G263" s="234"/>
      <c r="H263" s="238">
        <v>31.5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190</v>
      </c>
      <c r="AU263" s="244" t="s">
        <v>88</v>
      </c>
      <c r="AV263" s="13" t="s">
        <v>88</v>
      </c>
      <c r="AW263" s="13" t="s">
        <v>34</v>
      </c>
      <c r="AX263" s="13" t="s">
        <v>78</v>
      </c>
      <c r="AY263" s="244" t="s">
        <v>174</v>
      </c>
    </row>
    <row r="264" s="14" customFormat="1">
      <c r="A264" s="14"/>
      <c r="B264" s="249"/>
      <c r="C264" s="250"/>
      <c r="D264" s="235" t="s">
        <v>190</v>
      </c>
      <c r="E264" s="251" t="s">
        <v>1</v>
      </c>
      <c r="F264" s="252" t="s">
        <v>1036</v>
      </c>
      <c r="G264" s="250"/>
      <c r="H264" s="251" t="s">
        <v>1</v>
      </c>
      <c r="I264" s="253"/>
      <c r="J264" s="250"/>
      <c r="K264" s="250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190</v>
      </c>
      <c r="AU264" s="258" t="s">
        <v>88</v>
      </c>
      <c r="AV264" s="14" t="s">
        <v>86</v>
      </c>
      <c r="AW264" s="14" t="s">
        <v>34</v>
      </c>
      <c r="AX264" s="14" t="s">
        <v>78</v>
      </c>
      <c r="AY264" s="258" t="s">
        <v>174</v>
      </c>
    </row>
    <row r="265" s="13" customFormat="1">
      <c r="A265" s="13"/>
      <c r="B265" s="233"/>
      <c r="C265" s="234"/>
      <c r="D265" s="235" t="s">
        <v>190</v>
      </c>
      <c r="E265" s="236" t="s">
        <v>1</v>
      </c>
      <c r="F265" s="237" t="s">
        <v>1037</v>
      </c>
      <c r="G265" s="234"/>
      <c r="H265" s="238">
        <v>29.100000000000001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190</v>
      </c>
      <c r="AU265" s="244" t="s">
        <v>88</v>
      </c>
      <c r="AV265" s="13" t="s">
        <v>88</v>
      </c>
      <c r="AW265" s="13" t="s">
        <v>34</v>
      </c>
      <c r="AX265" s="13" t="s">
        <v>78</v>
      </c>
      <c r="AY265" s="244" t="s">
        <v>174</v>
      </c>
    </row>
    <row r="266" s="15" customFormat="1">
      <c r="A266" s="15"/>
      <c r="B266" s="259"/>
      <c r="C266" s="260"/>
      <c r="D266" s="235" t="s">
        <v>190</v>
      </c>
      <c r="E266" s="261" t="s">
        <v>1</v>
      </c>
      <c r="F266" s="262" t="s">
        <v>275</v>
      </c>
      <c r="G266" s="260"/>
      <c r="H266" s="263">
        <v>123.92000000000002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9" t="s">
        <v>190</v>
      </c>
      <c r="AU266" s="269" t="s">
        <v>88</v>
      </c>
      <c r="AV266" s="15" t="s">
        <v>180</v>
      </c>
      <c r="AW266" s="15" t="s">
        <v>34</v>
      </c>
      <c r="AX266" s="15" t="s">
        <v>86</v>
      </c>
      <c r="AY266" s="269" t="s">
        <v>174</v>
      </c>
    </row>
    <row r="267" s="2" customFormat="1" ht="37.8" customHeight="1">
      <c r="A267" s="38"/>
      <c r="B267" s="39"/>
      <c r="C267" s="219" t="s">
        <v>1038</v>
      </c>
      <c r="D267" s="219" t="s">
        <v>176</v>
      </c>
      <c r="E267" s="220" t="s">
        <v>899</v>
      </c>
      <c r="F267" s="221" t="s">
        <v>900</v>
      </c>
      <c r="G267" s="222" t="s">
        <v>179</v>
      </c>
      <c r="H267" s="223">
        <v>23.100000000000001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43</v>
      </c>
      <c r="O267" s="91"/>
      <c r="P267" s="229">
        <f>O267*H267</f>
        <v>0</v>
      </c>
      <c r="Q267" s="229">
        <v>0.0085500000000000003</v>
      </c>
      <c r="R267" s="229">
        <f>Q267*H267</f>
        <v>0.19750500000000001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180</v>
      </c>
      <c r="AT267" s="231" t="s">
        <v>176</v>
      </c>
      <c r="AU267" s="231" t="s">
        <v>88</v>
      </c>
      <c r="AY267" s="17" t="s">
        <v>174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86</v>
      </c>
      <c r="BK267" s="232">
        <f>ROUND(I267*H267,2)</f>
        <v>0</v>
      </c>
      <c r="BL267" s="17" t="s">
        <v>180</v>
      </c>
      <c r="BM267" s="231" t="s">
        <v>1039</v>
      </c>
    </row>
    <row r="268" s="14" customFormat="1">
      <c r="A268" s="14"/>
      <c r="B268" s="249"/>
      <c r="C268" s="250"/>
      <c r="D268" s="235" t="s">
        <v>190</v>
      </c>
      <c r="E268" s="251" t="s">
        <v>1</v>
      </c>
      <c r="F268" s="252" t="s">
        <v>819</v>
      </c>
      <c r="G268" s="250"/>
      <c r="H268" s="251" t="s">
        <v>1</v>
      </c>
      <c r="I268" s="253"/>
      <c r="J268" s="250"/>
      <c r="K268" s="250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190</v>
      </c>
      <c r="AU268" s="258" t="s">
        <v>88</v>
      </c>
      <c r="AV268" s="14" t="s">
        <v>86</v>
      </c>
      <c r="AW268" s="14" t="s">
        <v>34</v>
      </c>
      <c r="AX268" s="14" t="s">
        <v>78</v>
      </c>
      <c r="AY268" s="258" t="s">
        <v>174</v>
      </c>
    </row>
    <row r="269" s="13" customFormat="1">
      <c r="A269" s="13"/>
      <c r="B269" s="233"/>
      <c r="C269" s="234"/>
      <c r="D269" s="235" t="s">
        <v>190</v>
      </c>
      <c r="E269" s="236" t="s">
        <v>1</v>
      </c>
      <c r="F269" s="237" t="s">
        <v>1040</v>
      </c>
      <c r="G269" s="234"/>
      <c r="H269" s="238">
        <v>14.699999999999999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190</v>
      </c>
      <c r="AU269" s="244" t="s">
        <v>88</v>
      </c>
      <c r="AV269" s="13" t="s">
        <v>88</v>
      </c>
      <c r="AW269" s="13" t="s">
        <v>34</v>
      </c>
      <c r="AX269" s="13" t="s">
        <v>78</v>
      </c>
      <c r="AY269" s="244" t="s">
        <v>174</v>
      </c>
    </row>
    <row r="270" s="14" customFormat="1">
      <c r="A270" s="14"/>
      <c r="B270" s="249"/>
      <c r="C270" s="250"/>
      <c r="D270" s="235" t="s">
        <v>190</v>
      </c>
      <c r="E270" s="251" t="s">
        <v>1</v>
      </c>
      <c r="F270" s="252" t="s">
        <v>859</v>
      </c>
      <c r="G270" s="250"/>
      <c r="H270" s="251" t="s">
        <v>1</v>
      </c>
      <c r="I270" s="253"/>
      <c r="J270" s="250"/>
      <c r="K270" s="250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190</v>
      </c>
      <c r="AU270" s="258" t="s">
        <v>88</v>
      </c>
      <c r="AV270" s="14" t="s">
        <v>86</v>
      </c>
      <c r="AW270" s="14" t="s">
        <v>34</v>
      </c>
      <c r="AX270" s="14" t="s">
        <v>78</v>
      </c>
      <c r="AY270" s="258" t="s">
        <v>174</v>
      </c>
    </row>
    <row r="271" s="13" customFormat="1">
      <c r="A271" s="13"/>
      <c r="B271" s="233"/>
      <c r="C271" s="234"/>
      <c r="D271" s="235" t="s">
        <v>190</v>
      </c>
      <c r="E271" s="236" t="s">
        <v>1</v>
      </c>
      <c r="F271" s="237" t="s">
        <v>1041</v>
      </c>
      <c r="G271" s="234"/>
      <c r="H271" s="238">
        <v>8.4000000000000004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190</v>
      </c>
      <c r="AU271" s="244" t="s">
        <v>88</v>
      </c>
      <c r="AV271" s="13" t="s">
        <v>88</v>
      </c>
      <c r="AW271" s="13" t="s">
        <v>34</v>
      </c>
      <c r="AX271" s="13" t="s">
        <v>78</v>
      </c>
      <c r="AY271" s="244" t="s">
        <v>174</v>
      </c>
    </row>
    <row r="272" s="15" customFormat="1">
      <c r="A272" s="15"/>
      <c r="B272" s="259"/>
      <c r="C272" s="260"/>
      <c r="D272" s="235" t="s">
        <v>190</v>
      </c>
      <c r="E272" s="261" t="s">
        <v>1</v>
      </c>
      <c r="F272" s="262" t="s">
        <v>275</v>
      </c>
      <c r="G272" s="260"/>
      <c r="H272" s="263">
        <v>23.100000000000001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9" t="s">
        <v>190</v>
      </c>
      <c r="AU272" s="269" t="s">
        <v>88</v>
      </c>
      <c r="AV272" s="15" t="s">
        <v>180</v>
      </c>
      <c r="AW272" s="15" t="s">
        <v>34</v>
      </c>
      <c r="AX272" s="15" t="s">
        <v>86</v>
      </c>
      <c r="AY272" s="269" t="s">
        <v>174</v>
      </c>
    </row>
    <row r="273" s="12" customFormat="1" ht="22.8" customHeight="1">
      <c r="A273" s="12"/>
      <c r="B273" s="203"/>
      <c r="C273" s="204"/>
      <c r="D273" s="205" t="s">
        <v>77</v>
      </c>
      <c r="E273" s="217" t="s">
        <v>318</v>
      </c>
      <c r="F273" s="217" t="s">
        <v>319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SUM(P274:P277)</f>
        <v>0</v>
      </c>
      <c r="Q273" s="211"/>
      <c r="R273" s="212">
        <f>SUM(R274:R277)</f>
        <v>0</v>
      </c>
      <c r="S273" s="211"/>
      <c r="T273" s="213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86</v>
      </c>
      <c r="AT273" s="215" t="s">
        <v>77</v>
      </c>
      <c r="AU273" s="215" t="s">
        <v>86</v>
      </c>
      <c r="AY273" s="214" t="s">
        <v>174</v>
      </c>
      <c r="BK273" s="216">
        <f>SUM(BK274:BK277)</f>
        <v>0</v>
      </c>
    </row>
    <row r="274" s="2" customFormat="1" ht="44.25" customHeight="1">
      <c r="A274" s="38"/>
      <c r="B274" s="39"/>
      <c r="C274" s="219" t="s">
        <v>1042</v>
      </c>
      <c r="D274" s="219" t="s">
        <v>176</v>
      </c>
      <c r="E274" s="220" t="s">
        <v>321</v>
      </c>
      <c r="F274" s="221" t="s">
        <v>322</v>
      </c>
      <c r="G274" s="222" t="s">
        <v>240</v>
      </c>
      <c r="H274" s="223">
        <v>1.6539999999999999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43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180</v>
      </c>
      <c r="AT274" s="231" t="s">
        <v>176</v>
      </c>
      <c r="AU274" s="231" t="s">
        <v>88</v>
      </c>
      <c r="AY274" s="17" t="s">
        <v>174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86</v>
      </c>
      <c r="BK274" s="232">
        <f>ROUND(I274*H274,2)</f>
        <v>0</v>
      </c>
      <c r="BL274" s="17" t="s">
        <v>180</v>
      </c>
      <c r="BM274" s="231" t="s">
        <v>1043</v>
      </c>
    </row>
    <row r="275" s="2" customFormat="1" ht="37.8" customHeight="1">
      <c r="A275" s="38"/>
      <c r="B275" s="39"/>
      <c r="C275" s="219" t="s">
        <v>1044</v>
      </c>
      <c r="D275" s="219" t="s">
        <v>176</v>
      </c>
      <c r="E275" s="220" t="s">
        <v>325</v>
      </c>
      <c r="F275" s="221" t="s">
        <v>326</v>
      </c>
      <c r="G275" s="222" t="s">
        <v>240</v>
      </c>
      <c r="H275" s="223">
        <v>1.6539999999999999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43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180</v>
      </c>
      <c r="AT275" s="231" t="s">
        <v>176</v>
      </c>
      <c r="AU275" s="231" t="s">
        <v>88</v>
      </c>
      <c r="AY275" s="17" t="s">
        <v>174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86</v>
      </c>
      <c r="BK275" s="232">
        <f>ROUND(I275*H275,2)</f>
        <v>0</v>
      </c>
      <c r="BL275" s="17" t="s">
        <v>180</v>
      </c>
      <c r="BM275" s="231" t="s">
        <v>1045</v>
      </c>
    </row>
    <row r="276" s="2" customFormat="1" ht="49.05" customHeight="1">
      <c r="A276" s="38"/>
      <c r="B276" s="39"/>
      <c r="C276" s="219" t="s">
        <v>1046</v>
      </c>
      <c r="D276" s="219" t="s">
        <v>176</v>
      </c>
      <c r="E276" s="220" t="s">
        <v>329</v>
      </c>
      <c r="F276" s="221" t="s">
        <v>330</v>
      </c>
      <c r="G276" s="222" t="s">
        <v>240</v>
      </c>
      <c r="H276" s="223">
        <v>23.155999999999999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43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180</v>
      </c>
      <c r="AT276" s="231" t="s">
        <v>176</v>
      </c>
      <c r="AU276" s="231" t="s">
        <v>88</v>
      </c>
      <c r="AY276" s="17" t="s">
        <v>174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86</v>
      </c>
      <c r="BK276" s="232">
        <f>ROUND(I276*H276,2)</f>
        <v>0</v>
      </c>
      <c r="BL276" s="17" t="s">
        <v>180</v>
      </c>
      <c r="BM276" s="231" t="s">
        <v>1047</v>
      </c>
    </row>
    <row r="277" s="13" customFormat="1">
      <c r="A277" s="13"/>
      <c r="B277" s="233"/>
      <c r="C277" s="234"/>
      <c r="D277" s="235" t="s">
        <v>190</v>
      </c>
      <c r="E277" s="236" t="s">
        <v>1</v>
      </c>
      <c r="F277" s="237" t="s">
        <v>1048</v>
      </c>
      <c r="G277" s="234"/>
      <c r="H277" s="238">
        <v>23.155999999999999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190</v>
      </c>
      <c r="AU277" s="244" t="s">
        <v>88</v>
      </c>
      <c r="AV277" s="13" t="s">
        <v>88</v>
      </c>
      <c r="AW277" s="13" t="s">
        <v>34</v>
      </c>
      <c r="AX277" s="13" t="s">
        <v>86</v>
      </c>
      <c r="AY277" s="244" t="s">
        <v>174</v>
      </c>
    </row>
    <row r="278" s="12" customFormat="1" ht="22.8" customHeight="1">
      <c r="A278" s="12"/>
      <c r="B278" s="203"/>
      <c r="C278" s="204"/>
      <c r="D278" s="205" t="s">
        <v>77</v>
      </c>
      <c r="E278" s="217" t="s">
        <v>333</v>
      </c>
      <c r="F278" s="217" t="s">
        <v>334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P279</f>
        <v>0</v>
      </c>
      <c r="Q278" s="211"/>
      <c r="R278" s="212">
        <f>R279</f>
        <v>0</v>
      </c>
      <c r="S278" s="211"/>
      <c r="T278" s="21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86</v>
      </c>
      <c r="AT278" s="215" t="s">
        <v>77</v>
      </c>
      <c r="AU278" s="215" t="s">
        <v>86</v>
      </c>
      <c r="AY278" s="214" t="s">
        <v>174</v>
      </c>
      <c r="BK278" s="216">
        <f>BK279</f>
        <v>0</v>
      </c>
    </row>
    <row r="279" s="2" customFormat="1" ht="24.15" customHeight="1">
      <c r="A279" s="38"/>
      <c r="B279" s="39"/>
      <c r="C279" s="219" t="s">
        <v>1049</v>
      </c>
      <c r="D279" s="219" t="s">
        <v>176</v>
      </c>
      <c r="E279" s="220" t="s">
        <v>336</v>
      </c>
      <c r="F279" s="221" t="s">
        <v>337</v>
      </c>
      <c r="G279" s="222" t="s">
        <v>240</v>
      </c>
      <c r="H279" s="223">
        <v>112.109</v>
      </c>
      <c r="I279" s="224"/>
      <c r="J279" s="225">
        <f>ROUND(I279*H279,2)</f>
        <v>0</v>
      </c>
      <c r="K279" s="226"/>
      <c r="L279" s="44"/>
      <c r="M279" s="270" t="s">
        <v>1</v>
      </c>
      <c r="N279" s="271" t="s">
        <v>43</v>
      </c>
      <c r="O279" s="272"/>
      <c r="P279" s="273">
        <f>O279*H279</f>
        <v>0</v>
      </c>
      <c r="Q279" s="273">
        <v>0</v>
      </c>
      <c r="R279" s="273">
        <f>Q279*H279</f>
        <v>0</v>
      </c>
      <c r="S279" s="273">
        <v>0</v>
      </c>
      <c r="T279" s="27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180</v>
      </c>
      <c r="AT279" s="231" t="s">
        <v>176</v>
      </c>
      <c r="AU279" s="231" t="s">
        <v>88</v>
      </c>
      <c r="AY279" s="17" t="s">
        <v>174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86</v>
      </c>
      <c r="BK279" s="232">
        <f>ROUND(I279*H279,2)</f>
        <v>0</v>
      </c>
      <c r="BL279" s="17" t="s">
        <v>180</v>
      </c>
      <c r="BM279" s="231" t="s">
        <v>1050</v>
      </c>
    </row>
    <row r="280" s="2" customFormat="1" ht="6.96" customHeight="1">
      <c r="A280" s="38"/>
      <c r="B280" s="66"/>
      <c r="C280" s="67"/>
      <c r="D280" s="67"/>
      <c r="E280" s="67"/>
      <c r="F280" s="67"/>
      <c r="G280" s="67"/>
      <c r="H280" s="67"/>
      <c r="I280" s="67"/>
      <c r="J280" s="67"/>
      <c r="K280" s="67"/>
      <c r="L280" s="44"/>
      <c r="M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</sheetData>
  <sheetProtection sheet="1" autoFilter="0" formatColumns="0" formatRows="0" objects="1" scenarios="1" spinCount="100000" saltValue="/8Zz6JhGYA8ySWlOrFhSB3PwYtxPvthzVie5tNl8/ZYfmzUefODVFIDY13Ma8X+lziGk5t+hrqeySZ90t7Myfg==" hashValue="pnJnj0ApDKxZjDm8gBSjMFA1wGjuistR3OcOon/hoOsWnP1Cv/ABWv+fr9vVihcl4hp9wEnjEOSFpdmQr6dTwA==" algorithmName="SHA-512" password="CC35"/>
  <autoFilter ref="C123:K27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ROUND((SUM(BE124:BE240)),  2)</f>
        <v>0</v>
      </c>
      <c r="G33" s="38"/>
      <c r="H33" s="38"/>
      <c r="I33" s="155">
        <v>0.20999999999999999</v>
      </c>
      <c r="J33" s="154">
        <f>ROUND(((SUM(BE124:BE240))*I33),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ROUND((SUM(BF124:BF240)),  2)</f>
        <v>0</v>
      </c>
      <c r="G34" s="38"/>
      <c r="H34" s="38"/>
      <c r="I34" s="155">
        <v>0.14999999999999999</v>
      </c>
      <c r="J34" s="154">
        <f>ROUND(((SUM(BF124:BF240))*I34),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12 - Stupeň č. 10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J234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J239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12 - Stupeň č. 10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86.046154639999997</v>
      </c>
      <c r="S124" s="104"/>
      <c r="T124" s="201">
        <f>T125</f>
        <v>65.731938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P126+P164+P172+P195+P212+P234+P239</f>
        <v>0</v>
      </c>
      <c r="Q125" s="211"/>
      <c r="R125" s="212">
        <f>R126+R164+R172+R195+R212+R234+R239</f>
        <v>86.046154639999997</v>
      </c>
      <c r="S125" s="211"/>
      <c r="T125" s="213">
        <f>T126+T164+T172+T195+T212+T234+T239</f>
        <v>65.731938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BK126+BK164+BK172+BK195+BK212+BK234+BK239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SUM(P127:P163)</f>
        <v>0</v>
      </c>
      <c r="Q126" s="211"/>
      <c r="R126" s="212">
        <f>SUM(R127:R163)</f>
        <v>0.44100000000000006</v>
      </c>
      <c r="S126" s="211"/>
      <c r="T126" s="213">
        <f>SUM(T127:T163)</f>
        <v>55.609200000000001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SUM(BK127:BK163)</f>
        <v>0</v>
      </c>
    </row>
    <row r="127" s="2" customFormat="1" ht="49.05" customHeight="1">
      <c r="A127" s="38"/>
      <c r="B127" s="39"/>
      <c r="C127" s="219" t="s">
        <v>86</v>
      </c>
      <c r="D127" s="219" t="s">
        <v>176</v>
      </c>
      <c r="E127" s="220" t="s">
        <v>186</v>
      </c>
      <c r="F127" s="221" t="s">
        <v>187</v>
      </c>
      <c r="G127" s="222" t="s">
        <v>188</v>
      </c>
      <c r="H127" s="223">
        <v>29.268000000000001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1.8999999999999999</v>
      </c>
      <c r="T127" s="230">
        <f>S127*H127</f>
        <v>55.609200000000001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1052</v>
      </c>
    </row>
    <row r="128" s="14" customFormat="1">
      <c r="A128" s="14"/>
      <c r="B128" s="249"/>
      <c r="C128" s="250"/>
      <c r="D128" s="235" t="s">
        <v>190</v>
      </c>
      <c r="E128" s="251" t="s">
        <v>1</v>
      </c>
      <c r="F128" s="252" t="s">
        <v>1053</v>
      </c>
      <c r="G128" s="250"/>
      <c r="H128" s="251" t="s">
        <v>1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190</v>
      </c>
      <c r="AU128" s="258" t="s">
        <v>88</v>
      </c>
      <c r="AV128" s="14" t="s">
        <v>86</v>
      </c>
      <c r="AW128" s="14" t="s">
        <v>34</v>
      </c>
      <c r="AX128" s="14" t="s">
        <v>78</v>
      </c>
      <c r="AY128" s="258" t="s">
        <v>174</v>
      </c>
    </row>
    <row r="129" s="13" customFormat="1">
      <c r="A129" s="13"/>
      <c r="B129" s="233"/>
      <c r="C129" s="234"/>
      <c r="D129" s="235" t="s">
        <v>190</v>
      </c>
      <c r="E129" s="236" t="s">
        <v>1</v>
      </c>
      <c r="F129" s="237" t="s">
        <v>1054</v>
      </c>
      <c r="G129" s="234"/>
      <c r="H129" s="238">
        <v>1.4159999999999999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190</v>
      </c>
      <c r="AU129" s="244" t="s">
        <v>88</v>
      </c>
      <c r="AV129" s="13" t="s">
        <v>88</v>
      </c>
      <c r="AW129" s="13" t="s">
        <v>34</v>
      </c>
      <c r="AX129" s="13" t="s">
        <v>78</v>
      </c>
      <c r="AY129" s="244" t="s">
        <v>174</v>
      </c>
    </row>
    <row r="130" s="14" customFormat="1">
      <c r="A130" s="14"/>
      <c r="B130" s="249"/>
      <c r="C130" s="250"/>
      <c r="D130" s="235" t="s">
        <v>190</v>
      </c>
      <c r="E130" s="251" t="s">
        <v>1</v>
      </c>
      <c r="F130" s="252" t="s">
        <v>1055</v>
      </c>
      <c r="G130" s="250"/>
      <c r="H130" s="251" t="s">
        <v>1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190</v>
      </c>
      <c r="AU130" s="258" t="s">
        <v>88</v>
      </c>
      <c r="AV130" s="14" t="s">
        <v>86</v>
      </c>
      <c r="AW130" s="14" t="s">
        <v>34</v>
      </c>
      <c r="AX130" s="14" t="s">
        <v>78</v>
      </c>
      <c r="AY130" s="258" t="s">
        <v>174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1056</v>
      </c>
      <c r="G131" s="234"/>
      <c r="H131" s="238">
        <v>1.9199999999999999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78</v>
      </c>
      <c r="AY131" s="244" t="s">
        <v>174</v>
      </c>
    </row>
    <row r="132" s="14" customFormat="1">
      <c r="A132" s="14"/>
      <c r="B132" s="249"/>
      <c r="C132" s="250"/>
      <c r="D132" s="235" t="s">
        <v>190</v>
      </c>
      <c r="E132" s="251" t="s">
        <v>1</v>
      </c>
      <c r="F132" s="252" t="s">
        <v>541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190</v>
      </c>
      <c r="AU132" s="258" t="s">
        <v>88</v>
      </c>
      <c r="AV132" s="14" t="s">
        <v>86</v>
      </c>
      <c r="AW132" s="14" t="s">
        <v>34</v>
      </c>
      <c r="AX132" s="14" t="s">
        <v>78</v>
      </c>
      <c r="AY132" s="258" t="s">
        <v>174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1057</v>
      </c>
      <c r="G133" s="234"/>
      <c r="H133" s="238">
        <v>15.768000000000001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78</v>
      </c>
      <c r="AY133" s="244" t="s">
        <v>174</v>
      </c>
    </row>
    <row r="134" s="14" customFormat="1">
      <c r="A134" s="14"/>
      <c r="B134" s="249"/>
      <c r="C134" s="250"/>
      <c r="D134" s="235" t="s">
        <v>190</v>
      </c>
      <c r="E134" s="251" t="s">
        <v>1</v>
      </c>
      <c r="F134" s="252" t="s">
        <v>1058</v>
      </c>
      <c r="G134" s="250"/>
      <c r="H134" s="251" t="s">
        <v>1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190</v>
      </c>
      <c r="AU134" s="258" t="s">
        <v>88</v>
      </c>
      <c r="AV134" s="14" t="s">
        <v>86</v>
      </c>
      <c r="AW134" s="14" t="s">
        <v>34</v>
      </c>
      <c r="AX134" s="14" t="s">
        <v>78</v>
      </c>
      <c r="AY134" s="258" t="s">
        <v>174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1059</v>
      </c>
      <c r="G135" s="234"/>
      <c r="H135" s="238">
        <v>10.164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190</v>
      </c>
      <c r="AU135" s="244" t="s">
        <v>88</v>
      </c>
      <c r="AV135" s="13" t="s">
        <v>88</v>
      </c>
      <c r="AW135" s="13" t="s">
        <v>34</v>
      </c>
      <c r="AX135" s="13" t="s">
        <v>78</v>
      </c>
      <c r="AY135" s="244" t="s">
        <v>174</v>
      </c>
    </row>
    <row r="136" s="15" customFormat="1">
      <c r="A136" s="15"/>
      <c r="B136" s="259"/>
      <c r="C136" s="260"/>
      <c r="D136" s="235" t="s">
        <v>190</v>
      </c>
      <c r="E136" s="261" t="s">
        <v>1</v>
      </c>
      <c r="F136" s="262" t="s">
        <v>275</v>
      </c>
      <c r="G136" s="260"/>
      <c r="H136" s="263">
        <v>29.268000000000001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9" t="s">
        <v>190</v>
      </c>
      <c r="AU136" s="269" t="s">
        <v>88</v>
      </c>
      <c r="AV136" s="15" t="s">
        <v>180</v>
      </c>
      <c r="AW136" s="15" t="s">
        <v>34</v>
      </c>
      <c r="AX136" s="15" t="s">
        <v>86</v>
      </c>
      <c r="AY136" s="269" t="s">
        <v>174</v>
      </c>
    </row>
    <row r="137" s="2" customFormat="1" ht="37.8" customHeight="1">
      <c r="A137" s="38"/>
      <c r="B137" s="39"/>
      <c r="C137" s="219" t="s">
        <v>88</v>
      </c>
      <c r="D137" s="219" t="s">
        <v>176</v>
      </c>
      <c r="E137" s="220" t="s">
        <v>192</v>
      </c>
      <c r="F137" s="221" t="s">
        <v>193</v>
      </c>
      <c r="G137" s="222" t="s">
        <v>188</v>
      </c>
      <c r="H137" s="223">
        <v>33.054000000000002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1060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1061</v>
      </c>
      <c r="G138" s="234"/>
      <c r="H138" s="238">
        <v>33.054000000000002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174</v>
      </c>
    </row>
    <row r="139" s="2" customFormat="1" ht="21.75" customHeight="1">
      <c r="A139" s="38"/>
      <c r="B139" s="39"/>
      <c r="C139" s="219" t="s">
        <v>185</v>
      </c>
      <c r="D139" s="219" t="s">
        <v>176</v>
      </c>
      <c r="E139" s="220" t="s">
        <v>197</v>
      </c>
      <c r="F139" s="221" t="s">
        <v>198</v>
      </c>
      <c r="G139" s="222" t="s">
        <v>199</v>
      </c>
      <c r="H139" s="223">
        <v>20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0.021930000000000002</v>
      </c>
      <c r="R139" s="229">
        <f>Q139*H139</f>
        <v>0.43860000000000005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1062</v>
      </c>
    </row>
    <row r="140" s="2" customFormat="1">
      <c r="A140" s="38"/>
      <c r="B140" s="39"/>
      <c r="C140" s="40"/>
      <c r="D140" s="235" t="s">
        <v>201</v>
      </c>
      <c r="E140" s="40"/>
      <c r="F140" s="245" t="s">
        <v>354</v>
      </c>
      <c r="G140" s="40"/>
      <c r="H140" s="40"/>
      <c r="I140" s="246"/>
      <c r="J140" s="40"/>
      <c r="K140" s="40"/>
      <c r="L140" s="44"/>
      <c r="M140" s="247"/>
      <c r="N140" s="24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201</v>
      </c>
      <c r="AU140" s="17" t="s">
        <v>88</v>
      </c>
    </row>
    <row r="141" s="2" customFormat="1" ht="24.15" customHeight="1">
      <c r="A141" s="38"/>
      <c r="B141" s="39"/>
      <c r="C141" s="219" t="s">
        <v>180</v>
      </c>
      <c r="D141" s="219" t="s">
        <v>176</v>
      </c>
      <c r="E141" s="220" t="s">
        <v>204</v>
      </c>
      <c r="F141" s="221" t="s">
        <v>205</v>
      </c>
      <c r="G141" s="222" t="s">
        <v>206</v>
      </c>
      <c r="H141" s="223">
        <v>80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3.0000000000000001E-05</v>
      </c>
      <c r="R141" s="229">
        <f>Q141*H141</f>
        <v>0.0024000000000000002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1063</v>
      </c>
    </row>
    <row r="142" s="2" customFormat="1" ht="37.8" customHeight="1">
      <c r="A142" s="38"/>
      <c r="B142" s="39"/>
      <c r="C142" s="219" t="s">
        <v>196</v>
      </c>
      <c r="D142" s="219" t="s">
        <v>176</v>
      </c>
      <c r="E142" s="220" t="s">
        <v>209</v>
      </c>
      <c r="F142" s="221" t="s">
        <v>210</v>
      </c>
      <c r="G142" s="222" t="s">
        <v>211</v>
      </c>
      <c r="H142" s="223">
        <v>10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1064</v>
      </c>
    </row>
    <row r="143" s="2" customFormat="1" ht="62.7" customHeight="1">
      <c r="A143" s="38"/>
      <c r="B143" s="39"/>
      <c r="C143" s="219" t="s">
        <v>203</v>
      </c>
      <c r="D143" s="219" t="s">
        <v>176</v>
      </c>
      <c r="E143" s="220" t="s">
        <v>214</v>
      </c>
      <c r="F143" s="221" t="s">
        <v>215</v>
      </c>
      <c r="G143" s="222" t="s">
        <v>188</v>
      </c>
      <c r="H143" s="223">
        <v>13.94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1065</v>
      </c>
    </row>
    <row r="144" s="14" customFormat="1">
      <c r="A144" s="14"/>
      <c r="B144" s="249"/>
      <c r="C144" s="250"/>
      <c r="D144" s="235" t="s">
        <v>190</v>
      </c>
      <c r="E144" s="251" t="s">
        <v>1</v>
      </c>
      <c r="F144" s="252" t="s">
        <v>360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190</v>
      </c>
      <c r="AU144" s="258" t="s">
        <v>88</v>
      </c>
      <c r="AV144" s="14" t="s">
        <v>86</v>
      </c>
      <c r="AW144" s="14" t="s">
        <v>34</v>
      </c>
      <c r="AX144" s="14" t="s">
        <v>78</v>
      </c>
      <c r="AY144" s="258" t="s">
        <v>174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1066</v>
      </c>
      <c r="G145" s="234"/>
      <c r="H145" s="238">
        <v>11.826000000000001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78</v>
      </c>
      <c r="AY145" s="244" t="s">
        <v>174</v>
      </c>
    </row>
    <row r="146" s="14" customFormat="1">
      <c r="A146" s="14"/>
      <c r="B146" s="249"/>
      <c r="C146" s="250"/>
      <c r="D146" s="235" t="s">
        <v>190</v>
      </c>
      <c r="E146" s="251" t="s">
        <v>1</v>
      </c>
      <c r="F146" s="252" t="s">
        <v>1058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190</v>
      </c>
      <c r="AU146" s="258" t="s">
        <v>88</v>
      </c>
      <c r="AV146" s="14" t="s">
        <v>86</v>
      </c>
      <c r="AW146" s="14" t="s">
        <v>34</v>
      </c>
      <c r="AX146" s="14" t="s">
        <v>78</v>
      </c>
      <c r="AY146" s="258" t="s">
        <v>174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1067</v>
      </c>
      <c r="G147" s="234"/>
      <c r="H147" s="238">
        <v>2.1139999999999999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78</v>
      </c>
      <c r="AY147" s="244" t="s">
        <v>174</v>
      </c>
    </row>
    <row r="148" s="15" customFormat="1">
      <c r="A148" s="15"/>
      <c r="B148" s="259"/>
      <c r="C148" s="260"/>
      <c r="D148" s="235" t="s">
        <v>190</v>
      </c>
      <c r="E148" s="261" t="s">
        <v>1</v>
      </c>
      <c r="F148" s="262" t="s">
        <v>275</v>
      </c>
      <c r="G148" s="260"/>
      <c r="H148" s="263">
        <v>13.940000000000001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9" t="s">
        <v>190</v>
      </c>
      <c r="AU148" s="269" t="s">
        <v>88</v>
      </c>
      <c r="AV148" s="15" t="s">
        <v>180</v>
      </c>
      <c r="AW148" s="15" t="s">
        <v>34</v>
      </c>
      <c r="AX148" s="15" t="s">
        <v>86</v>
      </c>
      <c r="AY148" s="269" t="s">
        <v>174</v>
      </c>
    </row>
    <row r="149" s="2" customFormat="1" ht="44.25" customHeight="1">
      <c r="A149" s="38"/>
      <c r="B149" s="39"/>
      <c r="C149" s="219" t="s">
        <v>208</v>
      </c>
      <c r="D149" s="219" t="s">
        <v>176</v>
      </c>
      <c r="E149" s="220" t="s">
        <v>429</v>
      </c>
      <c r="F149" s="221" t="s">
        <v>430</v>
      </c>
      <c r="G149" s="222" t="s">
        <v>188</v>
      </c>
      <c r="H149" s="223">
        <v>1.5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1068</v>
      </c>
    </row>
    <row r="150" s="14" customFormat="1">
      <c r="A150" s="14"/>
      <c r="B150" s="249"/>
      <c r="C150" s="250"/>
      <c r="D150" s="235" t="s">
        <v>190</v>
      </c>
      <c r="E150" s="251" t="s">
        <v>1</v>
      </c>
      <c r="F150" s="252" t="s">
        <v>1069</v>
      </c>
      <c r="G150" s="250"/>
      <c r="H150" s="251" t="s">
        <v>1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190</v>
      </c>
      <c r="AU150" s="258" t="s">
        <v>88</v>
      </c>
      <c r="AV150" s="14" t="s">
        <v>86</v>
      </c>
      <c r="AW150" s="14" t="s">
        <v>34</v>
      </c>
      <c r="AX150" s="14" t="s">
        <v>78</v>
      </c>
      <c r="AY150" s="258" t="s">
        <v>174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1070</v>
      </c>
      <c r="G151" s="234"/>
      <c r="H151" s="238">
        <v>1.5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62.7" customHeight="1">
      <c r="A152" s="38"/>
      <c r="B152" s="39"/>
      <c r="C152" s="219" t="s">
        <v>213</v>
      </c>
      <c r="D152" s="219" t="s">
        <v>176</v>
      </c>
      <c r="E152" s="220" t="s">
        <v>219</v>
      </c>
      <c r="F152" s="221" t="s">
        <v>220</v>
      </c>
      <c r="G152" s="222" t="s">
        <v>188</v>
      </c>
      <c r="H152" s="223">
        <v>15.44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1071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1072</v>
      </c>
      <c r="G153" s="234"/>
      <c r="H153" s="238">
        <v>15.44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2" customFormat="1" ht="66.75" customHeight="1">
      <c r="A154" s="38"/>
      <c r="B154" s="39"/>
      <c r="C154" s="219" t="s">
        <v>218</v>
      </c>
      <c r="D154" s="219" t="s">
        <v>176</v>
      </c>
      <c r="E154" s="220" t="s">
        <v>223</v>
      </c>
      <c r="F154" s="221" t="s">
        <v>224</v>
      </c>
      <c r="G154" s="222" t="s">
        <v>188</v>
      </c>
      <c r="H154" s="223">
        <v>77.200000000000003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1073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1074</v>
      </c>
      <c r="G155" s="234"/>
      <c r="H155" s="238">
        <v>77.200000000000003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2" customFormat="1" ht="44.25" customHeight="1">
      <c r="A156" s="38"/>
      <c r="B156" s="39"/>
      <c r="C156" s="219" t="s">
        <v>222</v>
      </c>
      <c r="D156" s="219" t="s">
        <v>176</v>
      </c>
      <c r="E156" s="220" t="s">
        <v>228</v>
      </c>
      <c r="F156" s="221" t="s">
        <v>229</v>
      </c>
      <c r="G156" s="222" t="s">
        <v>188</v>
      </c>
      <c r="H156" s="223">
        <v>15.44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1075</v>
      </c>
    </row>
    <row r="157" s="2" customFormat="1" ht="37.8" customHeight="1">
      <c r="A157" s="38"/>
      <c r="B157" s="39"/>
      <c r="C157" s="219" t="s">
        <v>227</v>
      </c>
      <c r="D157" s="219" t="s">
        <v>176</v>
      </c>
      <c r="E157" s="220" t="s">
        <v>232</v>
      </c>
      <c r="F157" s="221" t="s">
        <v>233</v>
      </c>
      <c r="G157" s="222" t="s">
        <v>188</v>
      </c>
      <c r="H157" s="223">
        <v>18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1076</v>
      </c>
    </row>
    <row r="158" s="2" customFormat="1">
      <c r="A158" s="38"/>
      <c r="B158" s="39"/>
      <c r="C158" s="40"/>
      <c r="D158" s="235" t="s">
        <v>201</v>
      </c>
      <c r="E158" s="40"/>
      <c r="F158" s="245" t="s">
        <v>235</v>
      </c>
      <c r="G158" s="40"/>
      <c r="H158" s="40"/>
      <c r="I158" s="246"/>
      <c r="J158" s="40"/>
      <c r="K158" s="40"/>
      <c r="L158" s="44"/>
      <c r="M158" s="247"/>
      <c r="N158" s="24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201</v>
      </c>
      <c r="AU158" s="17" t="s">
        <v>88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854</v>
      </c>
      <c r="G159" s="234"/>
      <c r="H159" s="238">
        <v>18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174</v>
      </c>
    </row>
    <row r="160" s="2" customFormat="1" ht="44.25" customHeight="1">
      <c r="A160" s="38"/>
      <c r="B160" s="39"/>
      <c r="C160" s="219" t="s">
        <v>231</v>
      </c>
      <c r="D160" s="219" t="s">
        <v>176</v>
      </c>
      <c r="E160" s="220" t="s">
        <v>238</v>
      </c>
      <c r="F160" s="221" t="s">
        <v>239</v>
      </c>
      <c r="G160" s="222" t="s">
        <v>240</v>
      </c>
      <c r="H160" s="223">
        <v>27.792000000000002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1077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1078</v>
      </c>
      <c r="G161" s="234"/>
      <c r="H161" s="238">
        <v>27.792000000000002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190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174</v>
      </c>
    </row>
    <row r="162" s="2" customFormat="1" ht="49.05" customHeight="1">
      <c r="A162" s="38"/>
      <c r="B162" s="39"/>
      <c r="C162" s="219" t="s">
        <v>237</v>
      </c>
      <c r="D162" s="219" t="s">
        <v>176</v>
      </c>
      <c r="E162" s="220" t="s">
        <v>442</v>
      </c>
      <c r="F162" s="221" t="s">
        <v>443</v>
      </c>
      <c r="G162" s="222" t="s">
        <v>179</v>
      </c>
      <c r="H162" s="223">
        <v>5.4000000000000004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180</v>
      </c>
      <c r="AT162" s="231" t="s">
        <v>176</v>
      </c>
      <c r="AU162" s="231" t="s">
        <v>88</v>
      </c>
      <c r="AY162" s="17" t="s">
        <v>174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180</v>
      </c>
      <c r="BM162" s="231" t="s">
        <v>1079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1080</v>
      </c>
      <c r="G163" s="234"/>
      <c r="H163" s="238">
        <v>5.4000000000000004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12" customFormat="1" ht="22.8" customHeight="1">
      <c r="A164" s="12"/>
      <c r="B164" s="203"/>
      <c r="C164" s="204"/>
      <c r="D164" s="205" t="s">
        <v>77</v>
      </c>
      <c r="E164" s="217" t="s">
        <v>185</v>
      </c>
      <c r="F164" s="217" t="s">
        <v>243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SUM(P165:P171)</f>
        <v>0</v>
      </c>
      <c r="Q164" s="211"/>
      <c r="R164" s="212">
        <f>SUM(R165:R171)</f>
        <v>11.78914968</v>
      </c>
      <c r="S164" s="211"/>
      <c r="T164" s="213">
        <f>SUM(T165:T171)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86</v>
      </c>
      <c r="AT164" s="215" t="s">
        <v>77</v>
      </c>
      <c r="AU164" s="215" t="s">
        <v>86</v>
      </c>
      <c r="AY164" s="214" t="s">
        <v>174</v>
      </c>
      <c r="BK164" s="216">
        <f>SUM(BK165:BK171)</f>
        <v>0</v>
      </c>
    </row>
    <row r="165" s="2" customFormat="1" ht="78" customHeight="1">
      <c r="A165" s="38"/>
      <c r="B165" s="39"/>
      <c r="C165" s="219" t="s">
        <v>244</v>
      </c>
      <c r="D165" s="219" t="s">
        <v>176</v>
      </c>
      <c r="E165" s="220" t="s">
        <v>371</v>
      </c>
      <c r="F165" s="221" t="s">
        <v>372</v>
      </c>
      <c r="G165" s="222" t="s">
        <v>188</v>
      </c>
      <c r="H165" s="223">
        <v>3.786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43</v>
      </c>
      <c r="O165" s="91"/>
      <c r="P165" s="229">
        <f>O165*H165</f>
        <v>0</v>
      </c>
      <c r="Q165" s="229">
        <v>3.11388</v>
      </c>
      <c r="R165" s="229">
        <f>Q165*H165</f>
        <v>11.78914968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180</v>
      </c>
      <c r="AT165" s="231" t="s">
        <v>176</v>
      </c>
      <c r="AU165" s="231" t="s">
        <v>88</v>
      </c>
      <c r="AY165" s="17" t="s">
        <v>174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86</v>
      </c>
      <c r="BK165" s="232">
        <f>ROUND(I165*H165,2)</f>
        <v>0</v>
      </c>
      <c r="BL165" s="17" t="s">
        <v>180</v>
      </c>
      <c r="BM165" s="231" t="s">
        <v>1081</v>
      </c>
    </row>
    <row r="166" s="14" customFormat="1">
      <c r="A166" s="14"/>
      <c r="B166" s="249"/>
      <c r="C166" s="250"/>
      <c r="D166" s="235" t="s">
        <v>190</v>
      </c>
      <c r="E166" s="251" t="s">
        <v>1</v>
      </c>
      <c r="F166" s="252" t="s">
        <v>1082</v>
      </c>
      <c r="G166" s="250"/>
      <c r="H166" s="251" t="s">
        <v>1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190</v>
      </c>
      <c r="AU166" s="258" t="s">
        <v>88</v>
      </c>
      <c r="AV166" s="14" t="s">
        <v>86</v>
      </c>
      <c r="AW166" s="14" t="s">
        <v>34</v>
      </c>
      <c r="AX166" s="14" t="s">
        <v>78</v>
      </c>
      <c r="AY166" s="258" t="s">
        <v>174</v>
      </c>
    </row>
    <row r="167" s="13" customFormat="1">
      <c r="A167" s="13"/>
      <c r="B167" s="233"/>
      <c r="C167" s="234"/>
      <c r="D167" s="235" t="s">
        <v>190</v>
      </c>
      <c r="E167" s="236" t="s">
        <v>1</v>
      </c>
      <c r="F167" s="237" t="s">
        <v>1083</v>
      </c>
      <c r="G167" s="234"/>
      <c r="H167" s="238">
        <v>2.4180000000000001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190</v>
      </c>
      <c r="AU167" s="244" t="s">
        <v>88</v>
      </c>
      <c r="AV167" s="13" t="s">
        <v>88</v>
      </c>
      <c r="AW167" s="13" t="s">
        <v>34</v>
      </c>
      <c r="AX167" s="13" t="s">
        <v>78</v>
      </c>
      <c r="AY167" s="244" t="s">
        <v>174</v>
      </c>
    </row>
    <row r="168" s="14" customFormat="1">
      <c r="A168" s="14"/>
      <c r="B168" s="249"/>
      <c r="C168" s="250"/>
      <c r="D168" s="235" t="s">
        <v>190</v>
      </c>
      <c r="E168" s="251" t="s">
        <v>1</v>
      </c>
      <c r="F168" s="252" t="s">
        <v>447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190</v>
      </c>
      <c r="AU168" s="258" t="s">
        <v>88</v>
      </c>
      <c r="AV168" s="14" t="s">
        <v>86</v>
      </c>
      <c r="AW168" s="14" t="s">
        <v>34</v>
      </c>
      <c r="AX168" s="14" t="s">
        <v>78</v>
      </c>
      <c r="AY168" s="258" t="s">
        <v>174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1084</v>
      </c>
      <c r="G169" s="234"/>
      <c r="H169" s="238">
        <v>1.3680000000000001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78</v>
      </c>
      <c r="AY169" s="244" t="s">
        <v>174</v>
      </c>
    </row>
    <row r="170" s="15" customFormat="1">
      <c r="A170" s="15"/>
      <c r="B170" s="259"/>
      <c r="C170" s="260"/>
      <c r="D170" s="235" t="s">
        <v>190</v>
      </c>
      <c r="E170" s="261" t="s">
        <v>1</v>
      </c>
      <c r="F170" s="262" t="s">
        <v>275</v>
      </c>
      <c r="G170" s="260"/>
      <c r="H170" s="263">
        <v>3.7860000000000005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9" t="s">
        <v>190</v>
      </c>
      <c r="AU170" s="269" t="s">
        <v>88</v>
      </c>
      <c r="AV170" s="15" t="s">
        <v>180</v>
      </c>
      <c r="AW170" s="15" t="s">
        <v>34</v>
      </c>
      <c r="AX170" s="15" t="s">
        <v>86</v>
      </c>
      <c r="AY170" s="269" t="s">
        <v>174</v>
      </c>
    </row>
    <row r="171" s="2" customFormat="1" ht="37.8" customHeight="1">
      <c r="A171" s="38"/>
      <c r="B171" s="39"/>
      <c r="C171" s="219" t="s">
        <v>8</v>
      </c>
      <c r="D171" s="219" t="s">
        <v>176</v>
      </c>
      <c r="E171" s="220" t="s">
        <v>376</v>
      </c>
      <c r="F171" s="221" t="s">
        <v>377</v>
      </c>
      <c r="G171" s="222" t="s">
        <v>378</v>
      </c>
      <c r="H171" s="223">
        <v>15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180</v>
      </c>
      <c r="AT171" s="231" t="s">
        <v>176</v>
      </c>
      <c r="AU171" s="231" t="s">
        <v>88</v>
      </c>
      <c r="AY171" s="17" t="s">
        <v>174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86</v>
      </c>
      <c r="BK171" s="232">
        <f>ROUND(I171*H171,2)</f>
        <v>0</v>
      </c>
      <c r="BL171" s="17" t="s">
        <v>180</v>
      </c>
      <c r="BM171" s="231" t="s">
        <v>1085</v>
      </c>
    </row>
    <row r="172" s="12" customFormat="1" ht="22.8" customHeight="1">
      <c r="A172" s="12"/>
      <c r="B172" s="203"/>
      <c r="C172" s="204"/>
      <c r="D172" s="205" t="s">
        <v>77</v>
      </c>
      <c r="E172" s="217" t="s">
        <v>180</v>
      </c>
      <c r="F172" s="217" t="s">
        <v>257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SUM(P173:P194)</f>
        <v>0</v>
      </c>
      <c r="Q172" s="211"/>
      <c r="R172" s="212">
        <f>SUM(R173:R194)</f>
        <v>70.834185899999994</v>
      </c>
      <c r="S172" s="211"/>
      <c r="T172" s="213">
        <f>SUM(T173:T194)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86</v>
      </c>
      <c r="AT172" s="215" t="s">
        <v>77</v>
      </c>
      <c r="AU172" s="215" t="s">
        <v>86</v>
      </c>
      <c r="AY172" s="214" t="s">
        <v>174</v>
      </c>
      <c r="BK172" s="216">
        <f>SUM(BK173:BK194)</f>
        <v>0</v>
      </c>
    </row>
    <row r="173" s="2" customFormat="1" ht="37.8" customHeight="1">
      <c r="A173" s="38"/>
      <c r="B173" s="39"/>
      <c r="C173" s="219" t="s">
        <v>253</v>
      </c>
      <c r="D173" s="219" t="s">
        <v>176</v>
      </c>
      <c r="E173" s="220" t="s">
        <v>259</v>
      </c>
      <c r="F173" s="221" t="s">
        <v>260</v>
      </c>
      <c r="G173" s="222" t="s">
        <v>179</v>
      </c>
      <c r="H173" s="223">
        <v>73.170000000000002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180</v>
      </c>
      <c r="AT173" s="231" t="s">
        <v>176</v>
      </c>
      <c r="AU173" s="231" t="s">
        <v>88</v>
      </c>
      <c r="AY173" s="17" t="s">
        <v>174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180</v>
      </c>
      <c r="BM173" s="231" t="s">
        <v>1086</v>
      </c>
    </row>
    <row r="174" s="14" customFormat="1">
      <c r="A174" s="14"/>
      <c r="B174" s="249"/>
      <c r="C174" s="250"/>
      <c r="D174" s="235" t="s">
        <v>190</v>
      </c>
      <c r="E174" s="251" t="s">
        <v>1</v>
      </c>
      <c r="F174" s="252" t="s">
        <v>859</v>
      </c>
      <c r="G174" s="250"/>
      <c r="H174" s="251" t="s">
        <v>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190</v>
      </c>
      <c r="AU174" s="258" t="s">
        <v>88</v>
      </c>
      <c r="AV174" s="14" t="s">
        <v>86</v>
      </c>
      <c r="AW174" s="14" t="s">
        <v>34</v>
      </c>
      <c r="AX174" s="14" t="s">
        <v>78</v>
      </c>
      <c r="AY174" s="258" t="s">
        <v>174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1087</v>
      </c>
      <c r="G175" s="234"/>
      <c r="H175" s="238">
        <v>3.54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78</v>
      </c>
      <c r="AY175" s="244" t="s">
        <v>174</v>
      </c>
    </row>
    <row r="176" s="13" customFormat="1">
      <c r="A176" s="13"/>
      <c r="B176" s="233"/>
      <c r="C176" s="234"/>
      <c r="D176" s="235" t="s">
        <v>190</v>
      </c>
      <c r="E176" s="236" t="s">
        <v>1</v>
      </c>
      <c r="F176" s="237" t="s">
        <v>1088</v>
      </c>
      <c r="G176" s="234"/>
      <c r="H176" s="238">
        <v>4.7999999999999998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190</v>
      </c>
      <c r="AU176" s="244" t="s">
        <v>88</v>
      </c>
      <c r="AV176" s="13" t="s">
        <v>88</v>
      </c>
      <c r="AW176" s="13" t="s">
        <v>34</v>
      </c>
      <c r="AX176" s="13" t="s">
        <v>78</v>
      </c>
      <c r="AY176" s="244" t="s">
        <v>174</v>
      </c>
    </row>
    <row r="177" s="14" customFormat="1">
      <c r="A177" s="14"/>
      <c r="B177" s="249"/>
      <c r="C177" s="250"/>
      <c r="D177" s="235" t="s">
        <v>190</v>
      </c>
      <c r="E177" s="251" t="s">
        <v>1</v>
      </c>
      <c r="F177" s="252" t="s">
        <v>541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190</v>
      </c>
      <c r="AU177" s="258" t="s">
        <v>88</v>
      </c>
      <c r="AV177" s="14" t="s">
        <v>86</v>
      </c>
      <c r="AW177" s="14" t="s">
        <v>34</v>
      </c>
      <c r="AX177" s="14" t="s">
        <v>78</v>
      </c>
      <c r="AY177" s="258" t="s">
        <v>174</v>
      </c>
    </row>
    <row r="178" s="13" customFormat="1">
      <c r="A178" s="13"/>
      <c r="B178" s="233"/>
      <c r="C178" s="234"/>
      <c r="D178" s="235" t="s">
        <v>190</v>
      </c>
      <c r="E178" s="236" t="s">
        <v>1</v>
      </c>
      <c r="F178" s="237" t="s">
        <v>1089</v>
      </c>
      <c r="G178" s="234"/>
      <c r="H178" s="238">
        <v>39.420000000000002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190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174</v>
      </c>
    </row>
    <row r="179" s="14" customFormat="1">
      <c r="A179" s="14"/>
      <c r="B179" s="249"/>
      <c r="C179" s="250"/>
      <c r="D179" s="235" t="s">
        <v>190</v>
      </c>
      <c r="E179" s="251" t="s">
        <v>1</v>
      </c>
      <c r="F179" s="252" t="s">
        <v>1058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190</v>
      </c>
      <c r="AU179" s="258" t="s">
        <v>88</v>
      </c>
      <c r="AV179" s="14" t="s">
        <v>86</v>
      </c>
      <c r="AW179" s="14" t="s">
        <v>34</v>
      </c>
      <c r="AX179" s="14" t="s">
        <v>78</v>
      </c>
      <c r="AY179" s="258" t="s">
        <v>174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1090</v>
      </c>
      <c r="G180" s="234"/>
      <c r="H180" s="238">
        <v>25.41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174</v>
      </c>
    </row>
    <row r="181" s="15" customFormat="1">
      <c r="A181" s="15"/>
      <c r="B181" s="259"/>
      <c r="C181" s="260"/>
      <c r="D181" s="235" t="s">
        <v>190</v>
      </c>
      <c r="E181" s="261" t="s">
        <v>1</v>
      </c>
      <c r="F181" s="262" t="s">
        <v>275</v>
      </c>
      <c r="G181" s="260"/>
      <c r="H181" s="263">
        <v>73.170000000000002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9" t="s">
        <v>190</v>
      </c>
      <c r="AU181" s="269" t="s">
        <v>88</v>
      </c>
      <c r="AV181" s="15" t="s">
        <v>180</v>
      </c>
      <c r="AW181" s="15" t="s">
        <v>34</v>
      </c>
      <c r="AX181" s="15" t="s">
        <v>86</v>
      </c>
      <c r="AY181" s="269" t="s">
        <v>174</v>
      </c>
    </row>
    <row r="182" s="2" customFormat="1" ht="44.25" customHeight="1">
      <c r="A182" s="38"/>
      <c r="B182" s="39"/>
      <c r="C182" s="219" t="s">
        <v>258</v>
      </c>
      <c r="D182" s="219" t="s">
        <v>176</v>
      </c>
      <c r="E182" s="220" t="s">
        <v>268</v>
      </c>
      <c r="F182" s="221" t="s">
        <v>269</v>
      </c>
      <c r="G182" s="222" t="s">
        <v>188</v>
      </c>
      <c r="H182" s="223">
        <v>3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2.13408</v>
      </c>
      <c r="R182" s="229">
        <f>Q182*H182</f>
        <v>6.4022399999999999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180</v>
      </c>
      <c r="AT182" s="231" t="s">
        <v>176</v>
      </c>
      <c r="AU182" s="231" t="s">
        <v>88</v>
      </c>
      <c r="AY182" s="17" t="s">
        <v>174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180</v>
      </c>
      <c r="BM182" s="231" t="s">
        <v>1091</v>
      </c>
    </row>
    <row r="183" s="14" customFormat="1">
      <c r="A183" s="14"/>
      <c r="B183" s="249"/>
      <c r="C183" s="250"/>
      <c r="D183" s="235" t="s">
        <v>190</v>
      </c>
      <c r="E183" s="251" t="s">
        <v>1</v>
      </c>
      <c r="F183" s="252" t="s">
        <v>271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190</v>
      </c>
      <c r="AU183" s="258" t="s">
        <v>88</v>
      </c>
      <c r="AV183" s="14" t="s">
        <v>86</v>
      </c>
      <c r="AW183" s="14" t="s">
        <v>34</v>
      </c>
      <c r="AX183" s="14" t="s">
        <v>78</v>
      </c>
      <c r="AY183" s="258" t="s">
        <v>174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272</v>
      </c>
      <c r="G184" s="234"/>
      <c r="H184" s="238">
        <v>1.5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78</v>
      </c>
      <c r="AY184" s="244" t="s">
        <v>174</v>
      </c>
    </row>
    <row r="185" s="14" customFormat="1">
      <c r="A185" s="14"/>
      <c r="B185" s="249"/>
      <c r="C185" s="250"/>
      <c r="D185" s="235" t="s">
        <v>190</v>
      </c>
      <c r="E185" s="251" t="s">
        <v>1</v>
      </c>
      <c r="F185" s="252" t="s">
        <v>1092</v>
      </c>
      <c r="G185" s="250"/>
      <c r="H185" s="251" t="s">
        <v>1</v>
      </c>
      <c r="I185" s="253"/>
      <c r="J185" s="250"/>
      <c r="K185" s="250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190</v>
      </c>
      <c r="AU185" s="258" t="s">
        <v>88</v>
      </c>
      <c r="AV185" s="14" t="s">
        <v>86</v>
      </c>
      <c r="AW185" s="14" t="s">
        <v>34</v>
      </c>
      <c r="AX185" s="14" t="s">
        <v>78</v>
      </c>
      <c r="AY185" s="258" t="s">
        <v>174</v>
      </c>
    </row>
    <row r="186" s="13" customFormat="1">
      <c r="A186" s="13"/>
      <c r="B186" s="233"/>
      <c r="C186" s="234"/>
      <c r="D186" s="235" t="s">
        <v>190</v>
      </c>
      <c r="E186" s="236" t="s">
        <v>1</v>
      </c>
      <c r="F186" s="237" t="s">
        <v>1070</v>
      </c>
      <c r="G186" s="234"/>
      <c r="H186" s="238">
        <v>1.5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190</v>
      </c>
      <c r="AU186" s="244" t="s">
        <v>88</v>
      </c>
      <c r="AV186" s="13" t="s">
        <v>88</v>
      </c>
      <c r="AW186" s="13" t="s">
        <v>34</v>
      </c>
      <c r="AX186" s="13" t="s">
        <v>78</v>
      </c>
      <c r="AY186" s="244" t="s">
        <v>174</v>
      </c>
    </row>
    <row r="187" s="15" customFormat="1">
      <c r="A187" s="15"/>
      <c r="B187" s="259"/>
      <c r="C187" s="260"/>
      <c r="D187" s="235" t="s">
        <v>190</v>
      </c>
      <c r="E187" s="261" t="s">
        <v>1</v>
      </c>
      <c r="F187" s="262" t="s">
        <v>275</v>
      </c>
      <c r="G187" s="260"/>
      <c r="H187" s="263">
        <v>3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9" t="s">
        <v>190</v>
      </c>
      <c r="AU187" s="269" t="s">
        <v>88</v>
      </c>
      <c r="AV187" s="15" t="s">
        <v>180</v>
      </c>
      <c r="AW187" s="15" t="s">
        <v>34</v>
      </c>
      <c r="AX187" s="15" t="s">
        <v>86</v>
      </c>
      <c r="AY187" s="269" t="s">
        <v>174</v>
      </c>
    </row>
    <row r="188" s="2" customFormat="1" ht="49.05" customHeight="1">
      <c r="A188" s="38"/>
      <c r="B188" s="39"/>
      <c r="C188" s="219" t="s">
        <v>262</v>
      </c>
      <c r="D188" s="219" t="s">
        <v>176</v>
      </c>
      <c r="E188" s="220" t="s">
        <v>463</v>
      </c>
      <c r="F188" s="221" t="s">
        <v>464</v>
      </c>
      <c r="G188" s="222" t="s">
        <v>179</v>
      </c>
      <c r="H188" s="223">
        <v>1.2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1093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1094</v>
      </c>
      <c r="G189" s="234"/>
      <c r="H189" s="238">
        <v>1.2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190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174</v>
      </c>
    </row>
    <row r="190" s="2" customFormat="1" ht="37.8" customHeight="1">
      <c r="A190" s="38"/>
      <c r="B190" s="39"/>
      <c r="C190" s="219" t="s">
        <v>267</v>
      </c>
      <c r="D190" s="219" t="s">
        <v>176</v>
      </c>
      <c r="E190" s="220" t="s">
        <v>467</v>
      </c>
      <c r="F190" s="221" t="s">
        <v>468</v>
      </c>
      <c r="G190" s="222" t="s">
        <v>188</v>
      </c>
      <c r="H190" s="223">
        <v>2.1000000000000001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1.9967999999999999</v>
      </c>
      <c r="R190" s="229">
        <f>Q190*H190</f>
        <v>4.1932799999999997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180</v>
      </c>
      <c r="AT190" s="231" t="s">
        <v>176</v>
      </c>
      <c r="AU190" s="231" t="s">
        <v>88</v>
      </c>
      <c r="AY190" s="17" t="s">
        <v>174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86</v>
      </c>
      <c r="BK190" s="232">
        <f>ROUND(I190*H190,2)</f>
        <v>0</v>
      </c>
      <c r="BL190" s="17" t="s">
        <v>180</v>
      </c>
      <c r="BM190" s="231" t="s">
        <v>1095</v>
      </c>
    </row>
    <row r="191" s="13" customFormat="1">
      <c r="A191" s="13"/>
      <c r="B191" s="233"/>
      <c r="C191" s="234"/>
      <c r="D191" s="235" t="s">
        <v>190</v>
      </c>
      <c r="E191" s="236" t="s">
        <v>1</v>
      </c>
      <c r="F191" s="237" t="s">
        <v>1096</v>
      </c>
      <c r="G191" s="234"/>
      <c r="H191" s="238">
        <v>2.1000000000000001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190</v>
      </c>
      <c r="AU191" s="244" t="s">
        <v>88</v>
      </c>
      <c r="AV191" s="13" t="s">
        <v>88</v>
      </c>
      <c r="AW191" s="13" t="s">
        <v>34</v>
      </c>
      <c r="AX191" s="13" t="s">
        <v>86</v>
      </c>
      <c r="AY191" s="244" t="s">
        <v>174</v>
      </c>
    </row>
    <row r="192" s="2" customFormat="1" ht="33" customHeight="1">
      <c r="A192" s="38"/>
      <c r="B192" s="39"/>
      <c r="C192" s="219" t="s">
        <v>276</v>
      </c>
      <c r="D192" s="219" t="s">
        <v>176</v>
      </c>
      <c r="E192" s="220" t="s">
        <v>474</v>
      </c>
      <c r="F192" s="221" t="s">
        <v>475</v>
      </c>
      <c r="G192" s="222" t="s">
        <v>179</v>
      </c>
      <c r="H192" s="223">
        <v>5.4000000000000004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180</v>
      </c>
      <c r="AT192" s="231" t="s">
        <v>176</v>
      </c>
      <c r="AU192" s="231" t="s">
        <v>88</v>
      </c>
      <c r="AY192" s="17" t="s">
        <v>174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180</v>
      </c>
      <c r="BM192" s="231" t="s">
        <v>1097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1080</v>
      </c>
      <c r="G193" s="234"/>
      <c r="H193" s="238">
        <v>5.4000000000000004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86</v>
      </c>
      <c r="AY193" s="244" t="s">
        <v>174</v>
      </c>
    </row>
    <row r="194" s="2" customFormat="1" ht="44.25" customHeight="1">
      <c r="A194" s="38"/>
      <c r="B194" s="39"/>
      <c r="C194" s="219" t="s">
        <v>7</v>
      </c>
      <c r="D194" s="219" t="s">
        <v>176</v>
      </c>
      <c r="E194" s="220" t="s">
        <v>277</v>
      </c>
      <c r="F194" s="221" t="s">
        <v>278</v>
      </c>
      <c r="G194" s="222" t="s">
        <v>179</v>
      </c>
      <c r="H194" s="223">
        <v>73.170000000000002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0.82326999999999995</v>
      </c>
      <c r="R194" s="229">
        <f>Q194*H194</f>
        <v>60.238665900000001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180</v>
      </c>
      <c r="AT194" s="231" t="s">
        <v>176</v>
      </c>
      <c r="AU194" s="231" t="s">
        <v>88</v>
      </c>
      <c r="AY194" s="17" t="s">
        <v>174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180</v>
      </c>
      <c r="BM194" s="231" t="s">
        <v>1098</v>
      </c>
    </row>
    <row r="195" s="12" customFormat="1" ht="22.8" customHeight="1">
      <c r="A195" s="12"/>
      <c r="B195" s="203"/>
      <c r="C195" s="204"/>
      <c r="D195" s="205" t="s">
        <v>77</v>
      </c>
      <c r="E195" s="217" t="s">
        <v>203</v>
      </c>
      <c r="F195" s="217" t="s">
        <v>281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SUM(P196:P211)</f>
        <v>0</v>
      </c>
      <c r="Q195" s="211"/>
      <c r="R195" s="212">
        <f>SUM(R196:R211)</f>
        <v>2.9818190599999994</v>
      </c>
      <c r="S195" s="211"/>
      <c r="T195" s="213">
        <f>SUM(T196:T211)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77</v>
      </c>
      <c r="AU195" s="215" t="s">
        <v>86</v>
      </c>
      <c r="AY195" s="214" t="s">
        <v>174</v>
      </c>
      <c r="BK195" s="216">
        <f>SUM(BK196:BK211)</f>
        <v>0</v>
      </c>
    </row>
    <row r="196" s="2" customFormat="1" ht="44.25" customHeight="1">
      <c r="A196" s="38"/>
      <c r="B196" s="39"/>
      <c r="C196" s="219" t="s">
        <v>287</v>
      </c>
      <c r="D196" s="219" t="s">
        <v>176</v>
      </c>
      <c r="E196" s="220" t="s">
        <v>282</v>
      </c>
      <c r="F196" s="221" t="s">
        <v>283</v>
      </c>
      <c r="G196" s="222" t="s">
        <v>179</v>
      </c>
      <c r="H196" s="223">
        <v>16.056000000000001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0.13075999999999999</v>
      </c>
      <c r="R196" s="229">
        <f>Q196*H196</f>
        <v>2.0994825599999998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180</v>
      </c>
      <c r="AT196" s="231" t="s">
        <v>176</v>
      </c>
      <c r="AU196" s="231" t="s">
        <v>88</v>
      </c>
      <c r="AY196" s="17" t="s">
        <v>174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180</v>
      </c>
      <c r="BM196" s="231" t="s">
        <v>1099</v>
      </c>
    </row>
    <row r="197" s="14" customFormat="1">
      <c r="A197" s="14"/>
      <c r="B197" s="249"/>
      <c r="C197" s="250"/>
      <c r="D197" s="235" t="s">
        <v>190</v>
      </c>
      <c r="E197" s="251" t="s">
        <v>1</v>
      </c>
      <c r="F197" s="252" t="s">
        <v>1100</v>
      </c>
      <c r="G197" s="250"/>
      <c r="H197" s="251" t="s">
        <v>1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190</v>
      </c>
      <c r="AU197" s="258" t="s">
        <v>88</v>
      </c>
      <c r="AV197" s="14" t="s">
        <v>86</v>
      </c>
      <c r="AW197" s="14" t="s">
        <v>34</v>
      </c>
      <c r="AX197" s="14" t="s">
        <v>78</v>
      </c>
      <c r="AY197" s="258" t="s">
        <v>174</v>
      </c>
    </row>
    <row r="198" s="13" customFormat="1">
      <c r="A198" s="13"/>
      <c r="B198" s="233"/>
      <c r="C198" s="234"/>
      <c r="D198" s="235" t="s">
        <v>190</v>
      </c>
      <c r="E198" s="236" t="s">
        <v>1</v>
      </c>
      <c r="F198" s="237" t="s">
        <v>1101</v>
      </c>
      <c r="G198" s="234"/>
      <c r="H198" s="238">
        <v>4.5750000000000002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190</v>
      </c>
      <c r="AU198" s="244" t="s">
        <v>88</v>
      </c>
      <c r="AV198" s="13" t="s">
        <v>88</v>
      </c>
      <c r="AW198" s="13" t="s">
        <v>34</v>
      </c>
      <c r="AX198" s="13" t="s">
        <v>78</v>
      </c>
      <c r="AY198" s="244" t="s">
        <v>174</v>
      </c>
    </row>
    <row r="199" s="14" customFormat="1">
      <c r="A199" s="14"/>
      <c r="B199" s="249"/>
      <c r="C199" s="250"/>
      <c r="D199" s="235" t="s">
        <v>190</v>
      </c>
      <c r="E199" s="251" t="s">
        <v>1</v>
      </c>
      <c r="F199" s="252" t="s">
        <v>1102</v>
      </c>
      <c r="G199" s="250"/>
      <c r="H199" s="251" t="s">
        <v>1</v>
      </c>
      <c r="I199" s="253"/>
      <c r="J199" s="250"/>
      <c r="K199" s="250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190</v>
      </c>
      <c r="AU199" s="258" t="s">
        <v>88</v>
      </c>
      <c r="AV199" s="14" t="s">
        <v>86</v>
      </c>
      <c r="AW199" s="14" t="s">
        <v>34</v>
      </c>
      <c r="AX199" s="14" t="s">
        <v>78</v>
      </c>
      <c r="AY199" s="258" t="s">
        <v>174</v>
      </c>
    </row>
    <row r="200" s="13" customFormat="1">
      <c r="A200" s="13"/>
      <c r="B200" s="233"/>
      <c r="C200" s="234"/>
      <c r="D200" s="235" t="s">
        <v>190</v>
      </c>
      <c r="E200" s="236" t="s">
        <v>1</v>
      </c>
      <c r="F200" s="237" t="s">
        <v>1103</v>
      </c>
      <c r="G200" s="234"/>
      <c r="H200" s="238">
        <v>5.7469999999999999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190</v>
      </c>
      <c r="AU200" s="244" t="s">
        <v>88</v>
      </c>
      <c r="AV200" s="13" t="s">
        <v>88</v>
      </c>
      <c r="AW200" s="13" t="s">
        <v>34</v>
      </c>
      <c r="AX200" s="13" t="s">
        <v>78</v>
      </c>
      <c r="AY200" s="244" t="s">
        <v>174</v>
      </c>
    </row>
    <row r="201" s="14" customFormat="1">
      <c r="A201" s="14"/>
      <c r="B201" s="249"/>
      <c r="C201" s="250"/>
      <c r="D201" s="235" t="s">
        <v>190</v>
      </c>
      <c r="E201" s="251" t="s">
        <v>1</v>
      </c>
      <c r="F201" s="252" t="s">
        <v>1104</v>
      </c>
      <c r="G201" s="250"/>
      <c r="H201" s="251" t="s">
        <v>1</v>
      </c>
      <c r="I201" s="253"/>
      <c r="J201" s="250"/>
      <c r="K201" s="250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190</v>
      </c>
      <c r="AU201" s="258" t="s">
        <v>88</v>
      </c>
      <c r="AV201" s="14" t="s">
        <v>86</v>
      </c>
      <c r="AW201" s="14" t="s">
        <v>34</v>
      </c>
      <c r="AX201" s="14" t="s">
        <v>78</v>
      </c>
      <c r="AY201" s="258" t="s">
        <v>174</v>
      </c>
    </row>
    <row r="202" s="13" customFormat="1">
      <c r="A202" s="13"/>
      <c r="B202" s="233"/>
      <c r="C202" s="234"/>
      <c r="D202" s="235" t="s">
        <v>190</v>
      </c>
      <c r="E202" s="236" t="s">
        <v>1</v>
      </c>
      <c r="F202" s="237" t="s">
        <v>1105</v>
      </c>
      <c r="G202" s="234"/>
      <c r="H202" s="238">
        <v>5.734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190</v>
      </c>
      <c r="AU202" s="244" t="s">
        <v>88</v>
      </c>
      <c r="AV202" s="13" t="s">
        <v>88</v>
      </c>
      <c r="AW202" s="13" t="s">
        <v>34</v>
      </c>
      <c r="AX202" s="13" t="s">
        <v>78</v>
      </c>
      <c r="AY202" s="244" t="s">
        <v>174</v>
      </c>
    </row>
    <row r="203" s="15" customFormat="1">
      <c r="A203" s="15"/>
      <c r="B203" s="259"/>
      <c r="C203" s="260"/>
      <c r="D203" s="235" t="s">
        <v>190</v>
      </c>
      <c r="E203" s="261" t="s">
        <v>1</v>
      </c>
      <c r="F203" s="262" t="s">
        <v>275</v>
      </c>
      <c r="G203" s="260"/>
      <c r="H203" s="263">
        <v>16.055999999999997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9" t="s">
        <v>190</v>
      </c>
      <c r="AU203" s="269" t="s">
        <v>88</v>
      </c>
      <c r="AV203" s="15" t="s">
        <v>180</v>
      </c>
      <c r="AW203" s="15" t="s">
        <v>34</v>
      </c>
      <c r="AX203" s="15" t="s">
        <v>86</v>
      </c>
      <c r="AY203" s="269" t="s">
        <v>174</v>
      </c>
    </row>
    <row r="204" s="2" customFormat="1" ht="37.8" customHeight="1">
      <c r="A204" s="38"/>
      <c r="B204" s="39"/>
      <c r="C204" s="219" t="s">
        <v>294</v>
      </c>
      <c r="D204" s="219" t="s">
        <v>176</v>
      </c>
      <c r="E204" s="220" t="s">
        <v>288</v>
      </c>
      <c r="F204" s="221" t="s">
        <v>289</v>
      </c>
      <c r="G204" s="222" t="s">
        <v>179</v>
      </c>
      <c r="H204" s="223">
        <v>16.024999999999999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43</v>
      </c>
      <c r="O204" s="91"/>
      <c r="P204" s="229">
        <f>O204*H204</f>
        <v>0</v>
      </c>
      <c r="Q204" s="229">
        <v>0.055059999999999998</v>
      </c>
      <c r="R204" s="229">
        <f>Q204*H204</f>
        <v>0.88233649999999986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180</v>
      </c>
      <c r="AT204" s="231" t="s">
        <v>176</v>
      </c>
      <c r="AU204" s="231" t="s">
        <v>88</v>
      </c>
      <c r="AY204" s="17" t="s">
        <v>174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86</v>
      </c>
      <c r="BK204" s="232">
        <f>ROUND(I204*H204,2)</f>
        <v>0</v>
      </c>
      <c r="BL204" s="17" t="s">
        <v>180</v>
      </c>
      <c r="BM204" s="231" t="s">
        <v>1106</v>
      </c>
    </row>
    <row r="205" s="14" customFormat="1">
      <c r="A205" s="14"/>
      <c r="B205" s="249"/>
      <c r="C205" s="250"/>
      <c r="D205" s="235" t="s">
        <v>190</v>
      </c>
      <c r="E205" s="251" t="s">
        <v>1</v>
      </c>
      <c r="F205" s="252" t="s">
        <v>1107</v>
      </c>
      <c r="G205" s="250"/>
      <c r="H205" s="251" t="s">
        <v>1</v>
      </c>
      <c r="I205" s="253"/>
      <c r="J205" s="250"/>
      <c r="K205" s="250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190</v>
      </c>
      <c r="AU205" s="258" t="s">
        <v>88</v>
      </c>
      <c r="AV205" s="14" t="s">
        <v>86</v>
      </c>
      <c r="AW205" s="14" t="s">
        <v>34</v>
      </c>
      <c r="AX205" s="14" t="s">
        <v>78</v>
      </c>
      <c r="AY205" s="258" t="s">
        <v>174</v>
      </c>
    </row>
    <row r="206" s="13" customFormat="1">
      <c r="A206" s="13"/>
      <c r="B206" s="233"/>
      <c r="C206" s="234"/>
      <c r="D206" s="235" t="s">
        <v>190</v>
      </c>
      <c r="E206" s="236" t="s">
        <v>1</v>
      </c>
      <c r="F206" s="237" t="s">
        <v>1108</v>
      </c>
      <c r="G206" s="234"/>
      <c r="H206" s="238">
        <v>3.8130000000000002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190</v>
      </c>
      <c r="AU206" s="244" t="s">
        <v>88</v>
      </c>
      <c r="AV206" s="13" t="s">
        <v>88</v>
      </c>
      <c r="AW206" s="13" t="s">
        <v>34</v>
      </c>
      <c r="AX206" s="13" t="s">
        <v>78</v>
      </c>
      <c r="AY206" s="244" t="s">
        <v>174</v>
      </c>
    </row>
    <row r="207" s="14" customFormat="1">
      <c r="A207" s="14"/>
      <c r="B207" s="249"/>
      <c r="C207" s="250"/>
      <c r="D207" s="235" t="s">
        <v>190</v>
      </c>
      <c r="E207" s="251" t="s">
        <v>1</v>
      </c>
      <c r="F207" s="252" t="s">
        <v>1109</v>
      </c>
      <c r="G207" s="250"/>
      <c r="H207" s="251" t="s">
        <v>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190</v>
      </c>
      <c r="AU207" s="258" t="s">
        <v>88</v>
      </c>
      <c r="AV207" s="14" t="s">
        <v>86</v>
      </c>
      <c r="AW207" s="14" t="s">
        <v>34</v>
      </c>
      <c r="AX207" s="14" t="s">
        <v>78</v>
      </c>
      <c r="AY207" s="258" t="s">
        <v>174</v>
      </c>
    </row>
    <row r="208" s="13" customFormat="1">
      <c r="A208" s="13"/>
      <c r="B208" s="233"/>
      <c r="C208" s="234"/>
      <c r="D208" s="235" t="s">
        <v>190</v>
      </c>
      <c r="E208" s="236" t="s">
        <v>1</v>
      </c>
      <c r="F208" s="237" t="s">
        <v>1110</v>
      </c>
      <c r="G208" s="234"/>
      <c r="H208" s="238">
        <v>20.552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190</v>
      </c>
      <c r="AU208" s="244" t="s">
        <v>88</v>
      </c>
      <c r="AV208" s="13" t="s">
        <v>88</v>
      </c>
      <c r="AW208" s="13" t="s">
        <v>34</v>
      </c>
      <c r="AX208" s="13" t="s">
        <v>78</v>
      </c>
      <c r="AY208" s="244" t="s">
        <v>174</v>
      </c>
    </row>
    <row r="209" s="14" customFormat="1">
      <c r="A209" s="14"/>
      <c r="B209" s="249"/>
      <c r="C209" s="250"/>
      <c r="D209" s="235" t="s">
        <v>190</v>
      </c>
      <c r="E209" s="251" t="s">
        <v>1</v>
      </c>
      <c r="F209" s="252" t="s">
        <v>1111</v>
      </c>
      <c r="G209" s="250"/>
      <c r="H209" s="251" t="s">
        <v>1</v>
      </c>
      <c r="I209" s="253"/>
      <c r="J209" s="250"/>
      <c r="K209" s="250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190</v>
      </c>
      <c r="AU209" s="258" t="s">
        <v>88</v>
      </c>
      <c r="AV209" s="14" t="s">
        <v>86</v>
      </c>
      <c r="AW209" s="14" t="s">
        <v>34</v>
      </c>
      <c r="AX209" s="14" t="s">
        <v>78</v>
      </c>
      <c r="AY209" s="258" t="s">
        <v>174</v>
      </c>
    </row>
    <row r="210" s="13" customFormat="1">
      <c r="A210" s="13"/>
      <c r="B210" s="233"/>
      <c r="C210" s="234"/>
      <c r="D210" s="235" t="s">
        <v>190</v>
      </c>
      <c r="E210" s="236" t="s">
        <v>1</v>
      </c>
      <c r="F210" s="237" t="s">
        <v>1112</v>
      </c>
      <c r="G210" s="234"/>
      <c r="H210" s="238">
        <v>-8.3399999999999999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190</v>
      </c>
      <c r="AU210" s="244" t="s">
        <v>88</v>
      </c>
      <c r="AV210" s="13" t="s">
        <v>88</v>
      </c>
      <c r="AW210" s="13" t="s">
        <v>34</v>
      </c>
      <c r="AX210" s="13" t="s">
        <v>78</v>
      </c>
      <c r="AY210" s="244" t="s">
        <v>174</v>
      </c>
    </row>
    <row r="211" s="15" customFormat="1">
      <c r="A211" s="15"/>
      <c r="B211" s="259"/>
      <c r="C211" s="260"/>
      <c r="D211" s="235" t="s">
        <v>190</v>
      </c>
      <c r="E211" s="261" t="s">
        <v>1</v>
      </c>
      <c r="F211" s="262" t="s">
        <v>275</v>
      </c>
      <c r="G211" s="260"/>
      <c r="H211" s="263">
        <v>16.024999999999999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9" t="s">
        <v>190</v>
      </c>
      <c r="AU211" s="269" t="s">
        <v>88</v>
      </c>
      <c r="AV211" s="15" t="s">
        <v>180</v>
      </c>
      <c r="AW211" s="15" t="s">
        <v>34</v>
      </c>
      <c r="AX211" s="15" t="s">
        <v>86</v>
      </c>
      <c r="AY211" s="269" t="s">
        <v>174</v>
      </c>
    </row>
    <row r="212" s="12" customFormat="1" ht="22.8" customHeight="1">
      <c r="A212" s="12"/>
      <c r="B212" s="203"/>
      <c r="C212" s="204"/>
      <c r="D212" s="205" t="s">
        <v>77</v>
      </c>
      <c r="E212" s="217" t="s">
        <v>218</v>
      </c>
      <c r="F212" s="217" t="s">
        <v>293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SUM(P213:P233)</f>
        <v>0</v>
      </c>
      <c r="Q212" s="211"/>
      <c r="R212" s="212">
        <f>SUM(R213:R233)</f>
        <v>0</v>
      </c>
      <c r="S212" s="211"/>
      <c r="T212" s="213">
        <f>SUM(T213:T233)</f>
        <v>10.122738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86</v>
      </c>
      <c r="AT212" s="215" t="s">
        <v>77</v>
      </c>
      <c r="AU212" s="215" t="s">
        <v>86</v>
      </c>
      <c r="AY212" s="214" t="s">
        <v>174</v>
      </c>
      <c r="BK212" s="216">
        <f>SUM(BK213:BK233)</f>
        <v>0</v>
      </c>
    </row>
    <row r="213" s="2" customFormat="1" ht="66.75" customHeight="1">
      <c r="A213" s="38"/>
      <c r="B213" s="39"/>
      <c r="C213" s="219" t="s">
        <v>298</v>
      </c>
      <c r="D213" s="219" t="s">
        <v>176</v>
      </c>
      <c r="E213" s="220" t="s">
        <v>295</v>
      </c>
      <c r="F213" s="221" t="s">
        <v>296</v>
      </c>
      <c r="G213" s="222" t="s">
        <v>179</v>
      </c>
      <c r="H213" s="223">
        <v>16.024999999999999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0.017999999999999999</v>
      </c>
      <c r="T213" s="230">
        <f>S213*H213</f>
        <v>0.28844999999999993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180</v>
      </c>
      <c r="AT213" s="231" t="s">
        <v>176</v>
      </c>
      <c r="AU213" s="231" t="s">
        <v>88</v>
      </c>
      <c r="AY213" s="17" t="s">
        <v>174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86</v>
      </c>
      <c r="BK213" s="232">
        <f>ROUND(I213*H213,2)</f>
        <v>0</v>
      </c>
      <c r="BL213" s="17" t="s">
        <v>180</v>
      </c>
      <c r="BM213" s="231" t="s">
        <v>1113</v>
      </c>
    </row>
    <row r="214" s="2" customFormat="1" ht="76.35" customHeight="1">
      <c r="A214" s="38"/>
      <c r="B214" s="39"/>
      <c r="C214" s="219" t="s">
        <v>302</v>
      </c>
      <c r="D214" s="219" t="s">
        <v>176</v>
      </c>
      <c r="E214" s="220" t="s">
        <v>299</v>
      </c>
      <c r="F214" s="221" t="s">
        <v>300</v>
      </c>
      <c r="G214" s="222" t="s">
        <v>179</v>
      </c>
      <c r="H214" s="223">
        <v>16.056000000000001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43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0.023</v>
      </c>
      <c r="T214" s="230">
        <f>S214*H214</f>
        <v>0.36928800000000001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180</v>
      </c>
      <c r="AT214" s="231" t="s">
        <v>176</v>
      </c>
      <c r="AU214" s="231" t="s">
        <v>88</v>
      </c>
      <c r="AY214" s="17" t="s">
        <v>174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86</v>
      </c>
      <c r="BK214" s="232">
        <f>ROUND(I214*H214,2)</f>
        <v>0</v>
      </c>
      <c r="BL214" s="17" t="s">
        <v>180</v>
      </c>
      <c r="BM214" s="231" t="s">
        <v>1114</v>
      </c>
    </row>
    <row r="215" s="2" customFormat="1" ht="24.15" customHeight="1">
      <c r="A215" s="38"/>
      <c r="B215" s="39"/>
      <c r="C215" s="219" t="s">
        <v>307</v>
      </c>
      <c r="D215" s="219" t="s">
        <v>176</v>
      </c>
      <c r="E215" s="220" t="s">
        <v>1022</v>
      </c>
      <c r="F215" s="221" t="s">
        <v>1023</v>
      </c>
      <c r="G215" s="222" t="s">
        <v>188</v>
      </c>
      <c r="H215" s="223">
        <v>3.786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2.5</v>
      </c>
      <c r="T215" s="230">
        <f>S215*H215</f>
        <v>9.4649999999999999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180</v>
      </c>
      <c r="AT215" s="231" t="s">
        <v>176</v>
      </c>
      <c r="AU215" s="231" t="s">
        <v>88</v>
      </c>
      <c r="AY215" s="17" t="s">
        <v>174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180</v>
      </c>
      <c r="BM215" s="231" t="s">
        <v>1115</v>
      </c>
    </row>
    <row r="216" s="14" customFormat="1">
      <c r="A216" s="14"/>
      <c r="B216" s="249"/>
      <c r="C216" s="250"/>
      <c r="D216" s="235" t="s">
        <v>190</v>
      </c>
      <c r="E216" s="251" t="s">
        <v>1</v>
      </c>
      <c r="F216" s="252" t="s">
        <v>1082</v>
      </c>
      <c r="G216" s="250"/>
      <c r="H216" s="251" t="s">
        <v>1</v>
      </c>
      <c r="I216" s="253"/>
      <c r="J216" s="250"/>
      <c r="K216" s="250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190</v>
      </c>
      <c r="AU216" s="258" t="s">
        <v>88</v>
      </c>
      <c r="AV216" s="14" t="s">
        <v>86</v>
      </c>
      <c r="AW216" s="14" t="s">
        <v>34</v>
      </c>
      <c r="AX216" s="14" t="s">
        <v>78</v>
      </c>
      <c r="AY216" s="258" t="s">
        <v>174</v>
      </c>
    </row>
    <row r="217" s="13" customFormat="1">
      <c r="A217" s="13"/>
      <c r="B217" s="233"/>
      <c r="C217" s="234"/>
      <c r="D217" s="235" t="s">
        <v>190</v>
      </c>
      <c r="E217" s="236" t="s">
        <v>1</v>
      </c>
      <c r="F217" s="237" t="s">
        <v>1083</v>
      </c>
      <c r="G217" s="234"/>
      <c r="H217" s="238">
        <v>2.4180000000000001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190</v>
      </c>
      <c r="AU217" s="244" t="s">
        <v>88</v>
      </c>
      <c r="AV217" s="13" t="s">
        <v>88</v>
      </c>
      <c r="AW217" s="13" t="s">
        <v>34</v>
      </c>
      <c r="AX217" s="13" t="s">
        <v>78</v>
      </c>
      <c r="AY217" s="244" t="s">
        <v>174</v>
      </c>
    </row>
    <row r="218" s="14" customFormat="1">
      <c r="A218" s="14"/>
      <c r="B218" s="249"/>
      <c r="C218" s="250"/>
      <c r="D218" s="235" t="s">
        <v>190</v>
      </c>
      <c r="E218" s="251" t="s">
        <v>1</v>
      </c>
      <c r="F218" s="252" t="s">
        <v>447</v>
      </c>
      <c r="G218" s="250"/>
      <c r="H218" s="251" t="s">
        <v>1</v>
      </c>
      <c r="I218" s="253"/>
      <c r="J218" s="250"/>
      <c r="K218" s="250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190</v>
      </c>
      <c r="AU218" s="258" t="s">
        <v>88</v>
      </c>
      <c r="AV218" s="14" t="s">
        <v>86</v>
      </c>
      <c r="AW218" s="14" t="s">
        <v>34</v>
      </c>
      <c r="AX218" s="14" t="s">
        <v>78</v>
      </c>
      <c r="AY218" s="258" t="s">
        <v>174</v>
      </c>
    </row>
    <row r="219" s="13" customFormat="1">
      <c r="A219" s="13"/>
      <c r="B219" s="233"/>
      <c r="C219" s="234"/>
      <c r="D219" s="235" t="s">
        <v>190</v>
      </c>
      <c r="E219" s="236" t="s">
        <v>1</v>
      </c>
      <c r="F219" s="237" t="s">
        <v>1084</v>
      </c>
      <c r="G219" s="234"/>
      <c r="H219" s="238">
        <v>1.3680000000000001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190</v>
      </c>
      <c r="AU219" s="244" t="s">
        <v>88</v>
      </c>
      <c r="AV219" s="13" t="s">
        <v>88</v>
      </c>
      <c r="AW219" s="13" t="s">
        <v>34</v>
      </c>
      <c r="AX219" s="13" t="s">
        <v>78</v>
      </c>
      <c r="AY219" s="244" t="s">
        <v>174</v>
      </c>
    </row>
    <row r="220" s="15" customFormat="1">
      <c r="A220" s="15"/>
      <c r="B220" s="259"/>
      <c r="C220" s="260"/>
      <c r="D220" s="235" t="s">
        <v>190</v>
      </c>
      <c r="E220" s="261" t="s">
        <v>1</v>
      </c>
      <c r="F220" s="262" t="s">
        <v>275</v>
      </c>
      <c r="G220" s="260"/>
      <c r="H220" s="263">
        <v>3.7860000000000005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9" t="s">
        <v>190</v>
      </c>
      <c r="AU220" s="269" t="s">
        <v>88</v>
      </c>
      <c r="AV220" s="15" t="s">
        <v>180</v>
      </c>
      <c r="AW220" s="15" t="s">
        <v>34</v>
      </c>
      <c r="AX220" s="15" t="s">
        <v>86</v>
      </c>
      <c r="AY220" s="269" t="s">
        <v>174</v>
      </c>
    </row>
    <row r="221" s="2" customFormat="1" ht="24.15" customHeight="1">
      <c r="A221" s="38"/>
      <c r="B221" s="39"/>
      <c r="C221" s="219" t="s">
        <v>320</v>
      </c>
      <c r="D221" s="219" t="s">
        <v>176</v>
      </c>
      <c r="E221" s="220" t="s">
        <v>308</v>
      </c>
      <c r="F221" s="221" t="s">
        <v>309</v>
      </c>
      <c r="G221" s="222" t="s">
        <v>179</v>
      </c>
      <c r="H221" s="223">
        <v>83.210999999999999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43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180</v>
      </c>
      <c r="AT221" s="231" t="s">
        <v>176</v>
      </c>
      <c r="AU221" s="231" t="s">
        <v>88</v>
      </c>
      <c r="AY221" s="17" t="s">
        <v>174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86</v>
      </c>
      <c r="BK221" s="232">
        <f>ROUND(I221*H221,2)</f>
        <v>0</v>
      </c>
      <c r="BL221" s="17" t="s">
        <v>180</v>
      </c>
      <c r="BM221" s="231" t="s">
        <v>1116</v>
      </c>
    </row>
    <row r="222" s="2" customFormat="1">
      <c r="A222" s="38"/>
      <c r="B222" s="39"/>
      <c r="C222" s="40"/>
      <c r="D222" s="235" t="s">
        <v>201</v>
      </c>
      <c r="E222" s="40"/>
      <c r="F222" s="245" t="s">
        <v>311</v>
      </c>
      <c r="G222" s="40"/>
      <c r="H222" s="40"/>
      <c r="I222" s="246"/>
      <c r="J222" s="40"/>
      <c r="K222" s="40"/>
      <c r="L222" s="44"/>
      <c r="M222" s="247"/>
      <c r="N222" s="24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201</v>
      </c>
      <c r="AU222" s="17" t="s">
        <v>88</v>
      </c>
    </row>
    <row r="223" s="14" customFormat="1">
      <c r="A223" s="14"/>
      <c r="B223" s="249"/>
      <c r="C223" s="250"/>
      <c r="D223" s="235" t="s">
        <v>190</v>
      </c>
      <c r="E223" s="251" t="s">
        <v>1</v>
      </c>
      <c r="F223" s="252" t="s">
        <v>1117</v>
      </c>
      <c r="G223" s="250"/>
      <c r="H223" s="251" t="s">
        <v>1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190</v>
      </c>
      <c r="AU223" s="258" t="s">
        <v>88</v>
      </c>
      <c r="AV223" s="14" t="s">
        <v>86</v>
      </c>
      <c r="AW223" s="14" t="s">
        <v>34</v>
      </c>
      <c r="AX223" s="14" t="s">
        <v>78</v>
      </c>
      <c r="AY223" s="258" t="s">
        <v>174</v>
      </c>
    </row>
    <row r="224" s="13" customFormat="1">
      <c r="A224" s="13"/>
      <c r="B224" s="233"/>
      <c r="C224" s="234"/>
      <c r="D224" s="235" t="s">
        <v>190</v>
      </c>
      <c r="E224" s="236" t="s">
        <v>1</v>
      </c>
      <c r="F224" s="237" t="s">
        <v>1118</v>
      </c>
      <c r="G224" s="234"/>
      <c r="H224" s="238">
        <v>13.725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190</v>
      </c>
      <c r="AU224" s="244" t="s">
        <v>88</v>
      </c>
      <c r="AV224" s="13" t="s">
        <v>88</v>
      </c>
      <c r="AW224" s="13" t="s">
        <v>34</v>
      </c>
      <c r="AX224" s="13" t="s">
        <v>78</v>
      </c>
      <c r="AY224" s="244" t="s">
        <v>174</v>
      </c>
    </row>
    <row r="225" s="14" customFormat="1">
      <c r="A225" s="14"/>
      <c r="B225" s="249"/>
      <c r="C225" s="250"/>
      <c r="D225" s="235" t="s">
        <v>190</v>
      </c>
      <c r="E225" s="251" t="s">
        <v>1</v>
      </c>
      <c r="F225" s="252" t="s">
        <v>1119</v>
      </c>
      <c r="G225" s="250"/>
      <c r="H225" s="251" t="s">
        <v>1</v>
      </c>
      <c r="I225" s="253"/>
      <c r="J225" s="250"/>
      <c r="K225" s="250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190</v>
      </c>
      <c r="AU225" s="258" t="s">
        <v>88</v>
      </c>
      <c r="AV225" s="14" t="s">
        <v>86</v>
      </c>
      <c r="AW225" s="14" t="s">
        <v>34</v>
      </c>
      <c r="AX225" s="14" t="s">
        <v>78</v>
      </c>
      <c r="AY225" s="258" t="s">
        <v>174</v>
      </c>
    </row>
    <row r="226" s="13" customFormat="1">
      <c r="A226" s="13"/>
      <c r="B226" s="233"/>
      <c r="C226" s="234"/>
      <c r="D226" s="235" t="s">
        <v>190</v>
      </c>
      <c r="E226" s="236" t="s">
        <v>1</v>
      </c>
      <c r="F226" s="237" t="s">
        <v>1120</v>
      </c>
      <c r="G226" s="234"/>
      <c r="H226" s="238">
        <v>17.239999999999998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190</v>
      </c>
      <c r="AU226" s="244" t="s">
        <v>88</v>
      </c>
      <c r="AV226" s="13" t="s">
        <v>88</v>
      </c>
      <c r="AW226" s="13" t="s">
        <v>34</v>
      </c>
      <c r="AX226" s="13" t="s">
        <v>78</v>
      </c>
      <c r="AY226" s="244" t="s">
        <v>174</v>
      </c>
    </row>
    <row r="227" s="14" customFormat="1">
      <c r="A227" s="14"/>
      <c r="B227" s="249"/>
      <c r="C227" s="250"/>
      <c r="D227" s="235" t="s">
        <v>190</v>
      </c>
      <c r="E227" s="251" t="s">
        <v>1</v>
      </c>
      <c r="F227" s="252" t="s">
        <v>1121</v>
      </c>
      <c r="G227" s="250"/>
      <c r="H227" s="251" t="s">
        <v>1</v>
      </c>
      <c r="I227" s="253"/>
      <c r="J227" s="250"/>
      <c r="K227" s="250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190</v>
      </c>
      <c r="AU227" s="258" t="s">
        <v>88</v>
      </c>
      <c r="AV227" s="14" t="s">
        <v>86</v>
      </c>
      <c r="AW227" s="14" t="s">
        <v>34</v>
      </c>
      <c r="AX227" s="14" t="s">
        <v>78</v>
      </c>
      <c r="AY227" s="258" t="s">
        <v>174</v>
      </c>
    </row>
    <row r="228" s="13" customFormat="1">
      <c r="A228" s="13"/>
      <c r="B228" s="233"/>
      <c r="C228" s="234"/>
      <c r="D228" s="235" t="s">
        <v>190</v>
      </c>
      <c r="E228" s="236" t="s">
        <v>1</v>
      </c>
      <c r="F228" s="237" t="s">
        <v>1122</v>
      </c>
      <c r="G228" s="234"/>
      <c r="H228" s="238">
        <v>17.202999999999999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190</v>
      </c>
      <c r="AU228" s="244" t="s">
        <v>88</v>
      </c>
      <c r="AV228" s="13" t="s">
        <v>88</v>
      </c>
      <c r="AW228" s="13" t="s">
        <v>34</v>
      </c>
      <c r="AX228" s="13" t="s">
        <v>78</v>
      </c>
      <c r="AY228" s="244" t="s">
        <v>174</v>
      </c>
    </row>
    <row r="229" s="14" customFormat="1">
      <c r="A229" s="14"/>
      <c r="B229" s="249"/>
      <c r="C229" s="250"/>
      <c r="D229" s="235" t="s">
        <v>190</v>
      </c>
      <c r="E229" s="251" t="s">
        <v>1</v>
      </c>
      <c r="F229" s="252" t="s">
        <v>1123</v>
      </c>
      <c r="G229" s="250"/>
      <c r="H229" s="251" t="s">
        <v>1</v>
      </c>
      <c r="I229" s="253"/>
      <c r="J229" s="250"/>
      <c r="K229" s="250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190</v>
      </c>
      <c r="AU229" s="258" t="s">
        <v>88</v>
      </c>
      <c r="AV229" s="14" t="s">
        <v>86</v>
      </c>
      <c r="AW229" s="14" t="s">
        <v>34</v>
      </c>
      <c r="AX229" s="14" t="s">
        <v>78</v>
      </c>
      <c r="AY229" s="258" t="s">
        <v>174</v>
      </c>
    </row>
    <row r="230" s="13" customFormat="1">
      <c r="A230" s="13"/>
      <c r="B230" s="233"/>
      <c r="C230" s="234"/>
      <c r="D230" s="235" t="s">
        <v>190</v>
      </c>
      <c r="E230" s="236" t="s">
        <v>1</v>
      </c>
      <c r="F230" s="237" t="s">
        <v>1108</v>
      </c>
      <c r="G230" s="234"/>
      <c r="H230" s="238">
        <v>3.8130000000000002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190</v>
      </c>
      <c r="AU230" s="244" t="s">
        <v>88</v>
      </c>
      <c r="AV230" s="13" t="s">
        <v>88</v>
      </c>
      <c r="AW230" s="13" t="s">
        <v>34</v>
      </c>
      <c r="AX230" s="13" t="s">
        <v>78</v>
      </c>
      <c r="AY230" s="244" t="s">
        <v>174</v>
      </c>
    </row>
    <row r="231" s="14" customFormat="1">
      <c r="A231" s="14"/>
      <c r="B231" s="249"/>
      <c r="C231" s="250"/>
      <c r="D231" s="235" t="s">
        <v>190</v>
      </c>
      <c r="E231" s="251" t="s">
        <v>1</v>
      </c>
      <c r="F231" s="252" t="s">
        <v>1124</v>
      </c>
      <c r="G231" s="250"/>
      <c r="H231" s="251" t="s">
        <v>1</v>
      </c>
      <c r="I231" s="253"/>
      <c r="J231" s="250"/>
      <c r="K231" s="250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190</v>
      </c>
      <c r="AU231" s="258" t="s">
        <v>88</v>
      </c>
      <c r="AV231" s="14" t="s">
        <v>86</v>
      </c>
      <c r="AW231" s="14" t="s">
        <v>34</v>
      </c>
      <c r="AX231" s="14" t="s">
        <v>78</v>
      </c>
      <c r="AY231" s="258" t="s">
        <v>174</v>
      </c>
    </row>
    <row r="232" s="13" customFormat="1">
      <c r="A232" s="13"/>
      <c r="B232" s="233"/>
      <c r="C232" s="234"/>
      <c r="D232" s="235" t="s">
        <v>190</v>
      </c>
      <c r="E232" s="236" t="s">
        <v>1</v>
      </c>
      <c r="F232" s="237" t="s">
        <v>1125</v>
      </c>
      <c r="G232" s="234"/>
      <c r="H232" s="238">
        <v>31.23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190</v>
      </c>
      <c r="AU232" s="244" t="s">
        <v>88</v>
      </c>
      <c r="AV232" s="13" t="s">
        <v>88</v>
      </c>
      <c r="AW232" s="13" t="s">
        <v>34</v>
      </c>
      <c r="AX232" s="13" t="s">
        <v>78</v>
      </c>
      <c r="AY232" s="244" t="s">
        <v>174</v>
      </c>
    </row>
    <row r="233" s="15" customFormat="1">
      <c r="A233" s="15"/>
      <c r="B233" s="259"/>
      <c r="C233" s="260"/>
      <c r="D233" s="235" t="s">
        <v>190</v>
      </c>
      <c r="E233" s="261" t="s">
        <v>1</v>
      </c>
      <c r="F233" s="262" t="s">
        <v>275</v>
      </c>
      <c r="G233" s="260"/>
      <c r="H233" s="263">
        <v>83.210999999999999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9" t="s">
        <v>190</v>
      </c>
      <c r="AU233" s="269" t="s">
        <v>88</v>
      </c>
      <c r="AV233" s="15" t="s">
        <v>180</v>
      </c>
      <c r="AW233" s="15" t="s">
        <v>34</v>
      </c>
      <c r="AX233" s="15" t="s">
        <v>86</v>
      </c>
      <c r="AY233" s="269" t="s">
        <v>174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318</v>
      </c>
      <c r="F234" s="217" t="s">
        <v>319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SUM(P235:P238)</f>
        <v>0</v>
      </c>
      <c r="Q234" s="211"/>
      <c r="R234" s="212">
        <f>SUM(R235:R238)</f>
        <v>0</v>
      </c>
      <c r="S234" s="211"/>
      <c r="T234" s="213">
        <f>SUM(T235:T238)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86</v>
      </c>
      <c r="AT234" s="215" t="s">
        <v>77</v>
      </c>
      <c r="AU234" s="215" t="s">
        <v>86</v>
      </c>
      <c r="AY234" s="214" t="s">
        <v>174</v>
      </c>
      <c r="BK234" s="216">
        <f>SUM(BK235:BK238)</f>
        <v>0</v>
      </c>
    </row>
    <row r="235" s="2" customFormat="1" ht="44.25" customHeight="1">
      <c r="A235" s="38"/>
      <c r="B235" s="39"/>
      <c r="C235" s="219" t="s">
        <v>324</v>
      </c>
      <c r="D235" s="219" t="s">
        <v>176</v>
      </c>
      <c r="E235" s="220" t="s">
        <v>321</v>
      </c>
      <c r="F235" s="221" t="s">
        <v>322</v>
      </c>
      <c r="G235" s="222" t="s">
        <v>240</v>
      </c>
      <c r="H235" s="223">
        <v>0.65700000000000003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43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180</v>
      </c>
      <c r="AT235" s="231" t="s">
        <v>176</v>
      </c>
      <c r="AU235" s="231" t="s">
        <v>88</v>
      </c>
      <c r="AY235" s="17" t="s">
        <v>174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86</v>
      </c>
      <c r="BK235" s="232">
        <f>ROUND(I235*H235,2)</f>
        <v>0</v>
      </c>
      <c r="BL235" s="17" t="s">
        <v>180</v>
      </c>
      <c r="BM235" s="231" t="s">
        <v>1126</v>
      </c>
    </row>
    <row r="236" s="2" customFormat="1" ht="37.8" customHeight="1">
      <c r="A236" s="38"/>
      <c r="B236" s="39"/>
      <c r="C236" s="219" t="s">
        <v>328</v>
      </c>
      <c r="D236" s="219" t="s">
        <v>176</v>
      </c>
      <c r="E236" s="220" t="s">
        <v>325</v>
      </c>
      <c r="F236" s="221" t="s">
        <v>326</v>
      </c>
      <c r="G236" s="222" t="s">
        <v>240</v>
      </c>
      <c r="H236" s="223">
        <v>0.65700000000000003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43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180</v>
      </c>
      <c r="AT236" s="231" t="s">
        <v>176</v>
      </c>
      <c r="AU236" s="231" t="s">
        <v>88</v>
      </c>
      <c r="AY236" s="17" t="s">
        <v>174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86</v>
      </c>
      <c r="BK236" s="232">
        <f>ROUND(I236*H236,2)</f>
        <v>0</v>
      </c>
      <c r="BL236" s="17" t="s">
        <v>180</v>
      </c>
      <c r="BM236" s="231" t="s">
        <v>1127</v>
      </c>
    </row>
    <row r="237" s="2" customFormat="1" ht="49.05" customHeight="1">
      <c r="A237" s="38"/>
      <c r="B237" s="39"/>
      <c r="C237" s="219" t="s">
        <v>335</v>
      </c>
      <c r="D237" s="219" t="s">
        <v>176</v>
      </c>
      <c r="E237" s="220" t="s">
        <v>329</v>
      </c>
      <c r="F237" s="221" t="s">
        <v>330</v>
      </c>
      <c r="G237" s="222" t="s">
        <v>240</v>
      </c>
      <c r="H237" s="223">
        <v>9.1980000000000004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43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180</v>
      </c>
      <c r="AT237" s="231" t="s">
        <v>176</v>
      </c>
      <c r="AU237" s="231" t="s">
        <v>88</v>
      </c>
      <c r="AY237" s="17" t="s">
        <v>174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86</v>
      </c>
      <c r="BK237" s="232">
        <f>ROUND(I237*H237,2)</f>
        <v>0</v>
      </c>
      <c r="BL237" s="17" t="s">
        <v>180</v>
      </c>
      <c r="BM237" s="231" t="s">
        <v>1128</v>
      </c>
    </row>
    <row r="238" s="13" customFormat="1">
      <c r="A238" s="13"/>
      <c r="B238" s="233"/>
      <c r="C238" s="234"/>
      <c r="D238" s="235" t="s">
        <v>190</v>
      </c>
      <c r="E238" s="236" t="s">
        <v>1</v>
      </c>
      <c r="F238" s="237" t="s">
        <v>1129</v>
      </c>
      <c r="G238" s="234"/>
      <c r="H238" s="238">
        <v>9.1980000000000004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190</v>
      </c>
      <c r="AU238" s="244" t="s">
        <v>88</v>
      </c>
      <c r="AV238" s="13" t="s">
        <v>88</v>
      </c>
      <c r="AW238" s="13" t="s">
        <v>34</v>
      </c>
      <c r="AX238" s="13" t="s">
        <v>86</v>
      </c>
      <c r="AY238" s="244" t="s">
        <v>174</v>
      </c>
    </row>
    <row r="239" s="12" customFormat="1" ht="22.8" customHeight="1">
      <c r="A239" s="12"/>
      <c r="B239" s="203"/>
      <c r="C239" s="204"/>
      <c r="D239" s="205" t="s">
        <v>77</v>
      </c>
      <c r="E239" s="217" t="s">
        <v>333</v>
      </c>
      <c r="F239" s="217" t="s">
        <v>334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f>P240</f>
        <v>0</v>
      </c>
      <c r="Q239" s="211"/>
      <c r="R239" s="212">
        <f>R240</f>
        <v>0</v>
      </c>
      <c r="S239" s="211"/>
      <c r="T239" s="213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86</v>
      </c>
      <c r="AT239" s="215" t="s">
        <v>77</v>
      </c>
      <c r="AU239" s="215" t="s">
        <v>86</v>
      </c>
      <c r="AY239" s="214" t="s">
        <v>174</v>
      </c>
      <c r="BK239" s="216">
        <f>BK240</f>
        <v>0</v>
      </c>
    </row>
    <row r="240" s="2" customFormat="1" ht="24.15" customHeight="1">
      <c r="A240" s="38"/>
      <c r="B240" s="39"/>
      <c r="C240" s="219" t="s">
        <v>407</v>
      </c>
      <c r="D240" s="219" t="s">
        <v>176</v>
      </c>
      <c r="E240" s="220" t="s">
        <v>336</v>
      </c>
      <c r="F240" s="221" t="s">
        <v>337</v>
      </c>
      <c r="G240" s="222" t="s">
        <v>240</v>
      </c>
      <c r="H240" s="223">
        <v>86.046000000000006</v>
      </c>
      <c r="I240" s="224"/>
      <c r="J240" s="225">
        <f>ROUND(I240*H240,2)</f>
        <v>0</v>
      </c>
      <c r="K240" s="226"/>
      <c r="L240" s="44"/>
      <c r="M240" s="270" t="s">
        <v>1</v>
      </c>
      <c r="N240" s="271" t="s">
        <v>43</v>
      </c>
      <c r="O240" s="272"/>
      <c r="P240" s="273">
        <f>O240*H240</f>
        <v>0</v>
      </c>
      <c r="Q240" s="273">
        <v>0</v>
      </c>
      <c r="R240" s="273">
        <f>Q240*H240</f>
        <v>0</v>
      </c>
      <c r="S240" s="273">
        <v>0</v>
      </c>
      <c r="T240" s="27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180</v>
      </c>
      <c r="AT240" s="231" t="s">
        <v>176</v>
      </c>
      <c r="AU240" s="231" t="s">
        <v>88</v>
      </c>
      <c r="AY240" s="17" t="s">
        <v>174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86</v>
      </c>
      <c r="BK240" s="232">
        <f>ROUND(I240*H240,2)</f>
        <v>0</v>
      </c>
      <c r="BL240" s="17" t="s">
        <v>180</v>
      </c>
      <c r="BM240" s="231" t="s">
        <v>1130</v>
      </c>
    </row>
    <row r="241" s="2" customFormat="1" ht="6.96" customHeight="1">
      <c r="A241" s="38"/>
      <c r="B241" s="66"/>
      <c r="C241" s="67"/>
      <c r="D241" s="67"/>
      <c r="E241" s="67"/>
      <c r="F241" s="67"/>
      <c r="G241" s="67"/>
      <c r="H241" s="67"/>
      <c r="I241" s="67"/>
      <c r="J241" s="67"/>
      <c r="K241" s="67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m/RS6DICDBMHiSXtbWHAst5eyeBrql6HqwNRpCrZEXXy5dFB6ASPAW2G6Z18ROrgScwD9f2+xGtSD/pTaE0Niw==" hashValue="Bhl27EnDZmJEbOdEugGZe/Ol9rt4xSuSARGZQoBqp3TsW68k9FMFG+pxd9o3X1XdgXFNL5YdF3PaNCg7uUq2NA==" algorithmName="SHA-512" password="CC35"/>
  <autoFilter ref="C123:K24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ROUND((SUM(BE124:BE188)),  2)</f>
        <v>0</v>
      </c>
      <c r="G33" s="38"/>
      <c r="H33" s="38"/>
      <c r="I33" s="155">
        <v>0.20999999999999999</v>
      </c>
      <c r="J33" s="154">
        <f>ROUND(((SUM(BE124:BE188))*I33),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ROUND((SUM(BF124:BF188)),  2)</f>
        <v>0</v>
      </c>
      <c r="G34" s="38"/>
      <c r="H34" s="38"/>
      <c r="I34" s="155">
        <v>0.14999999999999999</v>
      </c>
      <c r="J34" s="154">
        <f>ROUND(((SUM(BF124:BF188))*I34),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13 - Balvanitý skluz č. 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1132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J182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J187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13 - Balvanitý skluz č. 3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36.006013160000002</v>
      </c>
      <c r="S124" s="104"/>
      <c r="T124" s="201">
        <f>T125</f>
        <v>6.8493930000000001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P126+P149+P155+P163+P170+P182+P187</f>
        <v>0</v>
      </c>
      <c r="Q125" s="211"/>
      <c r="R125" s="212">
        <f>R126+R149+R155+R163+R170+R182+R187</f>
        <v>36.006013160000002</v>
      </c>
      <c r="S125" s="211"/>
      <c r="T125" s="213">
        <f>T126+T149+T155+T163+T170+T182+T187</f>
        <v>6.8493930000000001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BK126+BK149+BK155+BK163+BK170+BK182+BK187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SUM(P127:P148)</f>
        <v>0</v>
      </c>
      <c r="Q126" s="211"/>
      <c r="R126" s="212">
        <f>SUM(R127:R148)</f>
        <v>0.59450999999999998</v>
      </c>
      <c r="S126" s="211"/>
      <c r="T126" s="213">
        <f>SUM(T127:T148)</f>
        <v>6.6794000000000002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SUM(BK127:BK148)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40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0.0012000000000000001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1133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40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1134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342</v>
      </c>
      <c r="F129" s="221" t="s">
        <v>343</v>
      </c>
      <c r="G129" s="222" t="s">
        <v>344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1135</v>
      </c>
    </row>
    <row r="130" s="2" customFormat="1" ht="24.15" customHeight="1">
      <c r="A130" s="38"/>
      <c r="B130" s="39"/>
      <c r="C130" s="219" t="s">
        <v>180</v>
      </c>
      <c r="D130" s="219" t="s">
        <v>176</v>
      </c>
      <c r="E130" s="220" t="s">
        <v>346</v>
      </c>
      <c r="F130" s="221" t="s">
        <v>347</v>
      </c>
      <c r="G130" s="222" t="s">
        <v>344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1136</v>
      </c>
    </row>
    <row r="131" s="2" customFormat="1" ht="37.8" customHeight="1">
      <c r="A131" s="38"/>
      <c r="B131" s="39"/>
      <c r="C131" s="219" t="s">
        <v>196</v>
      </c>
      <c r="D131" s="219" t="s">
        <v>176</v>
      </c>
      <c r="E131" s="220" t="s">
        <v>833</v>
      </c>
      <c r="F131" s="221" t="s">
        <v>834</v>
      </c>
      <c r="G131" s="222" t="s">
        <v>188</v>
      </c>
      <c r="H131" s="223">
        <v>3.6699999999999999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1.8200000000000001</v>
      </c>
      <c r="T131" s="230">
        <f>S131*H131</f>
        <v>6.6794000000000002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1137</v>
      </c>
    </row>
    <row r="132" s="14" customFormat="1">
      <c r="A132" s="14"/>
      <c r="B132" s="249"/>
      <c r="C132" s="250"/>
      <c r="D132" s="235" t="s">
        <v>190</v>
      </c>
      <c r="E132" s="251" t="s">
        <v>1</v>
      </c>
      <c r="F132" s="252" t="s">
        <v>1138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190</v>
      </c>
      <c r="AU132" s="258" t="s">
        <v>88</v>
      </c>
      <c r="AV132" s="14" t="s">
        <v>86</v>
      </c>
      <c r="AW132" s="14" t="s">
        <v>34</v>
      </c>
      <c r="AX132" s="14" t="s">
        <v>78</v>
      </c>
      <c r="AY132" s="258" t="s">
        <v>174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1139</v>
      </c>
      <c r="G133" s="234"/>
      <c r="H133" s="238">
        <v>3.6699999999999999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174</v>
      </c>
    </row>
    <row r="134" s="2" customFormat="1" ht="21.75" customHeight="1">
      <c r="A134" s="38"/>
      <c r="B134" s="39"/>
      <c r="C134" s="219" t="s">
        <v>203</v>
      </c>
      <c r="D134" s="219" t="s">
        <v>176</v>
      </c>
      <c r="E134" s="220" t="s">
        <v>197</v>
      </c>
      <c r="F134" s="221" t="s">
        <v>198</v>
      </c>
      <c r="G134" s="222" t="s">
        <v>199</v>
      </c>
      <c r="H134" s="223">
        <v>27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0.021930000000000002</v>
      </c>
      <c r="R134" s="229">
        <f>Q134*H134</f>
        <v>0.59211000000000003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1140</v>
      </c>
    </row>
    <row r="135" s="2" customFormat="1">
      <c r="A135" s="38"/>
      <c r="B135" s="39"/>
      <c r="C135" s="40"/>
      <c r="D135" s="235" t="s">
        <v>201</v>
      </c>
      <c r="E135" s="40"/>
      <c r="F135" s="245" t="s">
        <v>354</v>
      </c>
      <c r="G135" s="40"/>
      <c r="H135" s="40"/>
      <c r="I135" s="246"/>
      <c r="J135" s="40"/>
      <c r="K135" s="40"/>
      <c r="L135" s="44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201</v>
      </c>
      <c r="AU135" s="17" t="s">
        <v>88</v>
      </c>
    </row>
    <row r="136" s="2" customFormat="1" ht="24.15" customHeight="1">
      <c r="A136" s="38"/>
      <c r="B136" s="39"/>
      <c r="C136" s="219" t="s">
        <v>208</v>
      </c>
      <c r="D136" s="219" t="s">
        <v>176</v>
      </c>
      <c r="E136" s="220" t="s">
        <v>204</v>
      </c>
      <c r="F136" s="221" t="s">
        <v>205</v>
      </c>
      <c r="G136" s="222" t="s">
        <v>206</v>
      </c>
      <c r="H136" s="223">
        <v>40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3.0000000000000001E-05</v>
      </c>
      <c r="R136" s="229">
        <f>Q136*H136</f>
        <v>0.0012000000000000001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1141</v>
      </c>
    </row>
    <row r="137" s="2" customFormat="1" ht="37.8" customHeight="1">
      <c r="A137" s="38"/>
      <c r="B137" s="39"/>
      <c r="C137" s="219" t="s">
        <v>213</v>
      </c>
      <c r="D137" s="219" t="s">
        <v>176</v>
      </c>
      <c r="E137" s="220" t="s">
        <v>209</v>
      </c>
      <c r="F137" s="221" t="s">
        <v>210</v>
      </c>
      <c r="G137" s="222" t="s">
        <v>211</v>
      </c>
      <c r="H137" s="223">
        <v>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1142</v>
      </c>
    </row>
    <row r="138" s="2" customFormat="1" ht="62.7" customHeight="1">
      <c r="A138" s="38"/>
      <c r="B138" s="39"/>
      <c r="C138" s="219" t="s">
        <v>218</v>
      </c>
      <c r="D138" s="219" t="s">
        <v>176</v>
      </c>
      <c r="E138" s="220" t="s">
        <v>214</v>
      </c>
      <c r="F138" s="221" t="s">
        <v>215</v>
      </c>
      <c r="G138" s="222" t="s">
        <v>188</v>
      </c>
      <c r="H138" s="223">
        <v>12.305999999999999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1143</v>
      </c>
    </row>
    <row r="139" s="13" customFormat="1">
      <c r="A139" s="13"/>
      <c r="B139" s="233"/>
      <c r="C139" s="234"/>
      <c r="D139" s="235" t="s">
        <v>190</v>
      </c>
      <c r="E139" s="236" t="s">
        <v>1</v>
      </c>
      <c r="F139" s="237" t="s">
        <v>1144</v>
      </c>
      <c r="G139" s="234"/>
      <c r="H139" s="238">
        <v>12.305999999999999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190</v>
      </c>
      <c r="AU139" s="244" t="s">
        <v>88</v>
      </c>
      <c r="AV139" s="13" t="s">
        <v>88</v>
      </c>
      <c r="AW139" s="13" t="s">
        <v>34</v>
      </c>
      <c r="AX139" s="13" t="s">
        <v>86</v>
      </c>
      <c r="AY139" s="244" t="s">
        <v>174</v>
      </c>
    </row>
    <row r="140" s="2" customFormat="1" ht="62.7" customHeight="1">
      <c r="A140" s="38"/>
      <c r="B140" s="39"/>
      <c r="C140" s="219" t="s">
        <v>222</v>
      </c>
      <c r="D140" s="219" t="s">
        <v>176</v>
      </c>
      <c r="E140" s="220" t="s">
        <v>219</v>
      </c>
      <c r="F140" s="221" t="s">
        <v>220</v>
      </c>
      <c r="G140" s="222" t="s">
        <v>188</v>
      </c>
      <c r="H140" s="223">
        <v>12.305999999999999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1145</v>
      </c>
    </row>
    <row r="141" s="2" customFormat="1" ht="66.75" customHeight="1">
      <c r="A141" s="38"/>
      <c r="B141" s="39"/>
      <c r="C141" s="219" t="s">
        <v>227</v>
      </c>
      <c r="D141" s="219" t="s">
        <v>176</v>
      </c>
      <c r="E141" s="220" t="s">
        <v>223</v>
      </c>
      <c r="F141" s="221" t="s">
        <v>224</v>
      </c>
      <c r="G141" s="222" t="s">
        <v>188</v>
      </c>
      <c r="H141" s="223">
        <v>61.530000000000001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1146</v>
      </c>
    </row>
    <row r="142" s="13" customFormat="1">
      <c r="A142" s="13"/>
      <c r="B142" s="233"/>
      <c r="C142" s="234"/>
      <c r="D142" s="235" t="s">
        <v>190</v>
      </c>
      <c r="E142" s="236" t="s">
        <v>1</v>
      </c>
      <c r="F142" s="237" t="s">
        <v>1147</v>
      </c>
      <c r="G142" s="234"/>
      <c r="H142" s="238">
        <v>61.530000000000001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190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174</v>
      </c>
    </row>
    <row r="143" s="2" customFormat="1" ht="44.25" customHeight="1">
      <c r="A143" s="38"/>
      <c r="B143" s="39"/>
      <c r="C143" s="219" t="s">
        <v>231</v>
      </c>
      <c r="D143" s="219" t="s">
        <v>176</v>
      </c>
      <c r="E143" s="220" t="s">
        <v>228</v>
      </c>
      <c r="F143" s="221" t="s">
        <v>229</v>
      </c>
      <c r="G143" s="222" t="s">
        <v>188</v>
      </c>
      <c r="H143" s="223">
        <v>12.305999999999999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1148</v>
      </c>
    </row>
    <row r="144" s="2" customFormat="1" ht="37.8" customHeight="1">
      <c r="A144" s="38"/>
      <c r="B144" s="39"/>
      <c r="C144" s="219" t="s">
        <v>237</v>
      </c>
      <c r="D144" s="219" t="s">
        <v>176</v>
      </c>
      <c r="E144" s="220" t="s">
        <v>232</v>
      </c>
      <c r="F144" s="221" t="s">
        <v>233</v>
      </c>
      <c r="G144" s="222" t="s">
        <v>188</v>
      </c>
      <c r="H144" s="223">
        <v>15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1149</v>
      </c>
    </row>
    <row r="145" s="2" customFormat="1">
      <c r="A145" s="38"/>
      <c r="B145" s="39"/>
      <c r="C145" s="40"/>
      <c r="D145" s="235" t="s">
        <v>201</v>
      </c>
      <c r="E145" s="40"/>
      <c r="F145" s="245" t="s">
        <v>235</v>
      </c>
      <c r="G145" s="40"/>
      <c r="H145" s="40"/>
      <c r="I145" s="246"/>
      <c r="J145" s="40"/>
      <c r="K145" s="40"/>
      <c r="L145" s="44"/>
      <c r="M145" s="247"/>
      <c r="N145" s="24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201</v>
      </c>
      <c r="AU145" s="17" t="s">
        <v>88</v>
      </c>
    </row>
    <row r="146" s="13" customFormat="1">
      <c r="A146" s="13"/>
      <c r="B146" s="233"/>
      <c r="C146" s="234"/>
      <c r="D146" s="235" t="s">
        <v>190</v>
      </c>
      <c r="E146" s="236" t="s">
        <v>1</v>
      </c>
      <c r="F146" s="237" t="s">
        <v>1150</v>
      </c>
      <c r="G146" s="234"/>
      <c r="H146" s="238">
        <v>15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190</v>
      </c>
      <c r="AU146" s="244" t="s">
        <v>88</v>
      </c>
      <c r="AV146" s="13" t="s">
        <v>88</v>
      </c>
      <c r="AW146" s="13" t="s">
        <v>34</v>
      </c>
      <c r="AX146" s="13" t="s">
        <v>86</v>
      </c>
      <c r="AY146" s="244" t="s">
        <v>174</v>
      </c>
    </row>
    <row r="147" s="2" customFormat="1" ht="44.25" customHeight="1">
      <c r="A147" s="38"/>
      <c r="B147" s="39"/>
      <c r="C147" s="219" t="s">
        <v>244</v>
      </c>
      <c r="D147" s="219" t="s">
        <v>176</v>
      </c>
      <c r="E147" s="220" t="s">
        <v>238</v>
      </c>
      <c r="F147" s="221" t="s">
        <v>239</v>
      </c>
      <c r="G147" s="222" t="s">
        <v>240</v>
      </c>
      <c r="H147" s="223">
        <v>22.151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180</v>
      </c>
      <c r="AT147" s="231" t="s">
        <v>176</v>
      </c>
      <c r="AU147" s="231" t="s">
        <v>88</v>
      </c>
      <c r="AY147" s="17" t="s">
        <v>174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180</v>
      </c>
      <c r="BM147" s="231" t="s">
        <v>1151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1152</v>
      </c>
      <c r="G148" s="234"/>
      <c r="H148" s="238">
        <v>22.151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190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174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88</v>
      </c>
      <c r="F149" s="217" t="s">
        <v>1153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SUM(P150:P154)</f>
        <v>0</v>
      </c>
      <c r="Q149" s="211"/>
      <c r="R149" s="212">
        <f>SUM(R150:R154)</f>
        <v>5.7760000000000007</v>
      </c>
      <c r="S149" s="211"/>
      <c r="T149" s="213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86</v>
      </c>
      <c r="AT149" s="215" t="s">
        <v>77</v>
      </c>
      <c r="AU149" s="215" t="s">
        <v>86</v>
      </c>
      <c r="AY149" s="214" t="s">
        <v>174</v>
      </c>
      <c r="BK149" s="216">
        <f>SUM(BK150:BK154)</f>
        <v>0</v>
      </c>
    </row>
    <row r="150" s="2" customFormat="1" ht="24.15" customHeight="1">
      <c r="A150" s="38"/>
      <c r="B150" s="39"/>
      <c r="C150" s="219" t="s">
        <v>8</v>
      </c>
      <c r="D150" s="219" t="s">
        <v>176</v>
      </c>
      <c r="E150" s="220" t="s">
        <v>1154</v>
      </c>
      <c r="F150" s="221" t="s">
        <v>1155</v>
      </c>
      <c r="G150" s="222" t="s">
        <v>179</v>
      </c>
      <c r="H150" s="223">
        <v>12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0.108</v>
      </c>
      <c r="R150" s="229">
        <f>Q150*H150</f>
        <v>1.296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180</v>
      </c>
      <c r="AT150" s="231" t="s">
        <v>176</v>
      </c>
      <c r="AU150" s="231" t="s">
        <v>88</v>
      </c>
      <c r="AY150" s="17" t="s">
        <v>174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180</v>
      </c>
      <c r="BM150" s="231" t="s">
        <v>1156</v>
      </c>
    </row>
    <row r="151" s="2" customFormat="1">
      <c r="A151" s="38"/>
      <c r="B151" s="39"/>
      <c r="C151" s="40"/>
      <c r="D151" s="235" t="s">
        <v>201</v>
      </c>
      <c r="E151" s="40"/>
      <c r="F151" s="245" t="s">
        <v>1157</v>
      </c>
      <c r="G151" s="40"/>
      <c r="H151" s="40"/>
      <c r="I151" s="246"/>
      <c r="J151" s="40"/>
      <c r="K151" s="40"/>
      <c r="L151" s="44"/>
      <c r="M151" s="247"/>
      <c r="N151" s="24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201</v>
      </c>
      <c r="AU151" s="17" t="s">
        <v>88</v>
      </c>
    </row>
    <row r="152" s="13" customFormat="1">
      <c r="A152" s="13"/>
      <c r="B152" s="233"/>
      <c r="C152" s="234"/>
      <c r="D152" s="235" t="s">
        <v>190</v>
      </c>
      <c r="E152" s="236" t="s">
        <v>1</v>
      </c>
      <c r="F152" s="237" t="s">
        <v>1158</v>
      </c>
      <c r="G152" s="234"/>
      <c r="H152" s="238">
        <v>12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190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174</v>
      </c>
    </row>
    <row r="153" s="2" customFormat="1" ht="16.5" customHeight="1">
      <c r="A153" s="38"/>
      <c r="B153" s="39"/>
      <c r="C153" s="275" t="s">
        <v>253</v>
      </c>
      <c r="D153" s="275" t="s">
        <v>1159</v>
      </c>
      <c r="E153" s="276" t="s">
        <v>1160</v>
      </c>
      <c r="F153" s="277" t="s">
        <v>1161</v>
      </c>
      <c r="G153" s="278" t="s">
        <v>344</v>
      </c>
      <c r="H153" s="279">
        <v>4</v>
      </c>
      <c r="I153" s="280"/>
      <c r="J153" s="281">
        <f>ROUND(I153*H153,2)</f>
        <v>0</v>
      </c>
      <c r="K153" s="282"/>
      <c r="L153" s="283"/>
      <c r="M153" s="284" t="s">
        <v>1</v>
      </c>
      <c r="N153" s="285" t="s">
        <v>43</v>
      </c>
      <c r="O153" s="91"/>
      <c r="P153" s="229">
        <f>O153*H153</f>
        <v>0</v>
      </c>
      <c r="Q153" s="229">
        <v>1.1200000000000001</v>
      </c>
      <c r="R153" s="229">
        <f>Q153*H153</f>
        <v>4.4800000000000004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213</v>
      </c>
      <c r="AT153" s="231" t="s">
        <v>1159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1162</v>
      </c>
    </row>
    <row r="154" s="13" customFormat="1">
      <c r="A154" s="13"/>
      <c r="B154" s="233"/>
      <c r="C154" s="234"/>
      <c r="D154" s="235" t="s">
        <v>190</v>
      </c>
      <c r="E154" s="234"/>
      <c r="F154" s="237" t="s">
        <v>1163</v>
      </c>
      <c r="G154" s="234"/>
      <c r="H154" s="238">
        <v>4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190</v>
      </c>
      <c r="AU154" s="244" t="s">
        <v>88</v>
      </c>
      <c r="AV154" s="13" t="s">
        <v>88</v>
      </c>
      <c r="AW154" s="13" t="s">
        <v>4</v>
      </c>
      <c r="AX154" s="13" t="s">
        <v>86</v>
      </c>
      <c r="AY154" s="244" t="s">
        <v>174</v>
      </c>
    </row>
    <row r="155" s="12" customFormat="1" ht="22.8" customHeight="1">
      <c r="A155" s="12"/>
      <c r="B155" s="203"/>
      <c r="C155" s="204"/>
      <c r="D155" s="205" t="s">
        <v>77</v>
      </c>
      <c r="E155" s="217" t="s">
        <v>180</v>
      </c>
      <c r="F155" s="217" t="s">
        <v>257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SUM(P156:P162)</f>
        <v>0</v>
      </c>
      <c r="Q155" s="211"/>
      <c r="R155" s="212">
        <f>SUM(R156:R162)</f>
        <v>28.669056000000001</v>
      </c>
      <c r="S155" s="211"/>
      <c r="T155" s="213">
        <f>SUM(T156:T162)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86</v>
      </c>
      <c r="AT155" s="215" t="s">
        <v>77</v>
      </c>
      <c r="AU155" s="215" t="s">
        <v>86</v>
      </c>
      <c r="AY155" s="214" t="s">
        <v>174</v>
      </c>
      <c r="BK155" s="216">
        <f>SUM(BK156:BK162)</f>
        <v>0</v>
      </c>
    </row>
    <row r="156" s="2" customFormat="1" ht="44.25" customHeight="1">
      <c r="A156" s="38"/>
      <c r="B156" s="39"/>
      <c r="C156" s="219" t="s">
        <v>258</v>
      </c>
      <c r="D156" s="219" t="s">
        <v>176</v>
      </c>
      <c r="E156" s="220" t="s">
        <v>268</v>
      </c>
      <c r="F156" s="221" t="s">
        <v>269</v>
      </c>
      <c r="G156" s="222" t="s">
        <v>188</v>
      </c>
      <c r="H156" s="223">
        <v>10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2.13408</v>
      </c>
      <c r="R156" s="229">
        <f>Q156*H156</f>
        <v>21.340800000000002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1164</v>
      </c>
    </row>
    <row r="157" s="14" customFormat="1">
      <c r="A157" s="14"/>
      <c r="B157" s="249"/>
      <c r="C157" s="250"/>
      <c r="D157" s="235" t="s">
        <v>190</v>
      </c>
      <c r="E157" s="251" t="s">
        <v>1</v>
      </c>
      <c r="F157" s="252" t="s">
        <v>1165</v>
      </c>
      <c r="G157" s="250"/>
      <c r="H157" s="251" t="s">
        <v>1</v>
      </c>
      <c r="I157" s="253"/>
      <c r="J157" s="250"/>
      <c r="K157" s="250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190</v>
      </c>
      <c r="AU157" s="258" t="s">
        <v>88</v>
      </c>
      <c r="AV157" s="14" t="s">
        <v>86</v>
      </c>
      <c r="AW157" s="14" t="s">
        <v>34</v>
      </c>
      <c r="AX157" s="14" t="s">
        <v>78</v>
      </c>
      <c r="AY157" s="258" t="s">
        <v>174</v>
      </c>
    </row>
    <row r="158" s="13" customFormat="1">
      <c r="A158" s="13"/>
      <c r="B158" s="233"/>
      <c r="C158" s="234"/>
      <c r="D158" s="235" t="s">
        <v>190</v>
      </c>
      <c r="E158" s="236" t="s">
        <v>1</v>
      </c>
      <c r="F158" s="237" t="s">
        <v>1166</v>
      </c>
      <c r="G158" s="234"/>
      <c r="H158" s="238">
        <v>10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190</v>
      </c>
      <c r="AU158" s="244" t="s">
        <v>88</v>
      </c>
      <c r="AV158" s="13" t="s">
        <v>88</v>
      </c>
      <c r="AW158" s="13" t="s">
        <v>34</v>
      </c>
      <c r="AX158" s="13" t="s">
        <v>86</v>
      </c>
      <c r="AY158" s="244" t="s">
        <v>174</v>
      </c>
    </row>
    <row r="159" s="2" customFormat="1" ht="37.8" customHeight="1">
      <c r="A159" s="38"/>
      <c r="B159" s="39"/>
      <c r="C159" s="219" t="s">
        <v>262</v>
      </c>
      <c r="D159" s="219" t="s">
        <v>176</v>
      </c>
      <c r="E159" s="220" t="s">
        <v>467</v>
      </c>
      <c r="F159" s="221" t="s">
        <v>468</v>
      </c>
      <c r="G159" s="222" t="s">
        <v>188</v>
      </c>
      <c r="H159" s="223">
        <v>3.6699999999999999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43</v>
      </c>
      <c r="O159" s="91"/>
      <c r="P159" s="229">
        <f>O159*H159</f>
        <v>0</v>
      </c>
      <c r="Q159" s="229">
        <v>1.9967999999999999</v>
      </c>
      <c r="R159" s="229">
        <f>Q159*H159</f>
        <v>7.3282559999999997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180</v>
      </c>
      <c r="AT159" s="231" t="s">
        <v>176</v>
      </c>
      <c r="AU159" s="231" t="s">
        <v>88</v>
      </c>
      <c r="AY159" s="17" t="s">
        <v>174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86</v>
      </c>
      <c r="BK159" s="232">
        <f>ROUND(I159*H159,2)</f>
        <v>0</v>
      </c>
      <c r="BL159" s="17" t="s">
        <v>180</v>
      </c>
      <c r="BM159" s="231" t="s">
        <v>1167</v>
      </c>
    </row>
    <row r="160" s="2" customFormat="1" ht="33" customHeight="1">
      <c r="A160" s="38"/>
      <c r="B160" s="39"/>
      <c r="C160" s="219" t="s">
        <v>267</v>
      </c>
      <c r="D160" s="219" t="s">
        <v>176</v>
      </c>
      <c r="E160" s="220" t="s">
        <v>474</v>
      </c>
      <c r="F160" s="221" t="s">
        <v>475</v>
      </c>
      <c r="G160" s="222" t="s">
        <v>179</v>
      </c>
      <c r="H160" s="223">
        <v>8.1549999999999994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1168</v>
      </c>
    </row>
    <row r="161" s="14" customFormat="1">
      <c r="A161" s="14"/>
      <c r="B161" s="249"/>
      <c r="C161" s="250"/>
      <c r="D161" s="235" t="s">
        <v>190</v>
      </c>
      <c r="E161" s="251" t="s">
        <v>1</v>
      </c>
      <c r="F161" s="252" t="s">
        <v>1138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190</v>
      </c>
      <c r="AU161" s="258" t="s">
        <v>88</v>
      </c>
      <c r="AV161" s="14" t="s">
        <v>86</v>
      </c>
      <c r="AW161" s="14" t="s">
        <v>34</v>
      </c>
      <c r="AX161" s="14" t="s">
        <v>78</v>
      </c>
      <c r="AY161" s="258" t="s">
        <v>174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1169</v>
      </c>
      <c r="G162" s="234"/>
      <c r="H162" s="238">
        <v>8.1549999999999994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190</v>
      </c>
      <c r="AU162" s="244" t="s">
        <v>88</v>
      </c>
      <c r="AV162" s="13" t="s">
        <v>88</v>
      </c>
      <c r="AW162" s="13" t="s">
        <v>34</v>
      </c>
      <c r="AX162" s="13" t="s">
        <v>86</v>
      </c>
      <c r="AY162" s="244" t="s">
        <v>174</v>
      </c>
    </row>
    <row r="163" s="12" customFormat="1" ht="22.8" customHeight="1">
      <c r="A163" s="12"/>
      <c r="B163" s="203"/>
      <c r="C163" s="204"/>
      <c r="D163" s="205" t="s">
        <v>77</v>
      </c>
      <c r="E163" s="217" t="s">
        <v>203</v>
      </c>
      <c r="F163" s="217" t="s">
        <v>281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SUM(P164:P169)</f>
        <v>0</v>
      </c>
      <c r="Q163" s="211"/>
      <c r="R163" s="212">
        <f>SUM(R164:R169)</f>
        <v>0.96644715999999986</v>
      </c>
      <c r="S163" s="211"/>
      <c r="T163" s="21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86</v>
      </c>
      <c r="AT163" s="215" t="s">
        <v>77</v>
      </c>
      <c r="AU163" s="215" t="s">
        <v>86</v>
      </c>
      <c r="AY163" s="214" t="s">
        <v>174</v>
      </c>
      <c r="BK163" s="216">
        <f>SUM(BK164:BK169)</f>
        <v>0</v>
      </c>
    </row>
    <row r="164" s="2" customFormat="1" ht="44.25" customHeight="1">
      <c r="A164" s="38"/>
      <c r="B164" s="39"/>
      <c r="C164" s="219" t="s">
        <v>276</v>
      </c>
      <c r="D164" s="219" t="s">
        <v>176</v>
      </c>
      <c r="E164" s="220" t="s">
        <v>282</v>
      </c>
      <c r="F164" s="221" t="s">
        <v>283</v>
      </c>
      <c r="G164" s="222" t="s">
        <v>179</v>
      </c>
      <c r="H164" s="223">
        <v>7.391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0.13075999999999999</v>
      </c>
      <c r="R164" s="229">
        <f>Q164*H164</f>
        <v>0.96644715999999986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1170</v>
      </c>
    </row>
    <row r="165" s="14" customFormat="1">
      <c r="A165" s="14"/>
      <c r="B165" s="249"/>
      <c r="C165" s="250"/>
      <c r="D165" s="235" t="s">
        <v>190</v>
      </c>
      <c r="E165" s="251" t="s">
        <v>1</v>
      </c>
      <c r="F165" s="252" t="s">
        <v>1171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190</v>
      </c>
      <c r="AU165" s="258" t="s">
        <v>88</v>
      </c>
      <c r="AV165" s="14" t="s">
        <v>86</v>
      </c>
      <c r="AW165" s="14" t="s">
        <v>34</v>
      </c>
      <c r="AX165" s="14" t="s">
        <v>78</v>
      </c>
      <c r="AY165" s="258" t="s">
        <v>174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1172</v>
      </c>
      <c r="G166" s="234"/>
      <c r="H166" s="238">
        <v>3.6179999999999999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190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174</v>
      </c>
    </row>
    <row r="167" s="14" customFormat="1">
      <c r="A167" s="14"/>
      <c r="B167" s="249"/>
      <c r="C167" s="250"/>
      <c r="D167" s="235" t="s">
        <v>190</v>
      </c>
      <c r="E167" s="251" t="s">
        <v>1</v>
      </c>
      <c r="F167" s="252" t="s">
        <v>1173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190</v>
      </c>
      <c r="AU167" s="258" t="s">
        <v>88</v>
      </c>
      <c r="AV167" s="14" t="s">
        <v>86</v>
      </c>
      <c r="AW167" s="14" t="s">
        <v>34</v>
      </c>
      <c r="AX167" s="14" t="s">
        <v>78</v>
      </c>
      <c r="AY167" s="258" t="s">
        <v>174</v>
      </c>
    </row>
    <row r="168" s="13" customFormat="1">
      <c r="A168" s="13"/>
      <c r="B168" s="233"/>
      <c r="C168" s="234"/>
      <c r="D168" s="235" t="s">
        <v>190</v>
      </c>
      <c r="E168" s="236" t="s">
        <v>1</v>
      </c>
      <c r="F168" s="237" t="s">
        <v>1174</v>
      </c>
      <c r="G168" s="234"/>
      <c r="H168" s="238">
        <v>3.7730000000000001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190</v>
      </c>
      <c r="AU168" s="244" t="s">
        <v>88</v>
      </c>
      <c r="AV168" s="13" t="s">
        <v>88</v>
      </c>
      <c r="AW168" s="13" t="s">
        <v>34</v>
      </c>
      <c r="AX168" s="13" t="s">
        <v>78</v>
      </c>
      <c r="AY168" s="244" t="s">
        <v>174</v>
      </c>
    </row>
    <row r="169" s="15" customFormat="1">
      <c r="A169" s="15"/>
      <c r="B169" s="259"/>
      <c r="C169" s="260"/>
      <c r="D169" s="235" t="s">
        <v>190</v>
      </c>
      <c r="E169" s="261" t="s">
        <v>1</v>
      </c>
      <c r="F169" s="262" t="s">
        <v>275</v>
      </c>
      <c r="G169" s="260"/>
      <c r="H169" s="263">
        <v>7.391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9" t="s">
        <v>190</v>
      </c>
      <c r="AU169" s="269" t="s">
        <v>88</v>
      </c>
      <c r="AV169" s="15" t="s">
        <v>180</v>
      </c>
      <c r="AW169" s="15" t="s">
        <v>34</v>
      </c>
      <c r="AX169" s="15" t="s">
        <v>86</v>
      </c>
      <c r="AY169" s="269" t="s">
        <v>174</v>
      </c>
    </row>
    <row r="170" s="12" customFormat="1" ht="22.8" customHeight="1">
      <c r="A170" s="12"/>
      <c r="B170" s="203"/>
      <c r="C170" s="204"/>
      <c r="D170" s="205" t="s">
        <v>77</v>
      </c>
      <c r="E170" s="217" t="s">
        <v>218</v>
      </c>
      <c r="F170" s="217" t="s">
        <v>293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SUM(P171:P181)</f>
        <v>0</v>
      </c>
      <c r="Q170" s="211"/>
      <c r="R170" s="212">
        <f>SUM(R171:R181)</f>
        <v>0</v>
      </c>
      <c r="S170" s="211"/>
      <c r="T170" s="213">
        <f>SUM(T171:T181)</f>
        <v>0.16999300000000001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86</v>
      </c>
      <c r="AT170" s="215" t="s">
        <v>77</v>
      </c>
      <c r="AU170" s="215" t="s">
        <v>86</v>
      </c>
      <c r="AY170" s="214" t="s">
        <v>174</v>
      </c>
      <c r="BK170" s="216">
        <f>SUM(BK171:BK181)</f>
        <v>0</v>
      </c>
    </row>
    <row r="171" s="2" customFormat="1" ht="78" customHeight="1">
      <c r="A171" s="38"/>
      <c r="B171" s="39"/>
      <c r="C171" s="219" t="s">
        <v>7</v>
      </c>
      <c r="D171" s="219" t="s">
        <v>176</v>
      </c>
      <c r="E171" s="220" t="s">
        <v>888</v>
      </c>
      <c r="F171" s="221" t="s">
        <v>889</v>
      </c>
      <c r="G171" s="222" t="s">
        <v>179</v>
      </c>
      <c r="H171" s="223">
        <v>30.600000000000001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180</v>
      </c>
      <c r="AT171" s="231" t="s">
        <v>176</v>
      </c>
      <c r="AU171" s="231" t="s">
        <v>88</v>
      </c>
      <c r="AY171" s="17" t="s">
        <v>174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86</v>
      </c>
      <c r="BK171" s="232">
        <f>ROUND(I171*H171,2)</f>
        <v>0</v>
      </c>
      <c r="BL171" s="17" t="s">
        <v>180</v>
      </c>
      <c r="BM171" s="231" t="s">
        <v>1175</v>
      </c>
    </row>
    <row r="172" s="2" customFormat="1">
      <c r="A172" s="38"/>
      <c r="B172" s="39"/>
      <c r="C172" s="40"/>
      <c r="D172" s="235" t="s">
        <v>201</v>
      </c>
      <c r="E172" s="40"/>
      <c r="F172" s="245" t="s">
        <v>1176</v>
      </c>
      <c r="G172" s="40"/>
      <c r="H172" s="40"/>
      <c r="I172" s="246"/>
      <c r="J172" s="40"/>
      <c r="K172" s="40"/>
      <c r="L172" s="44"/>
      <c r="M172" s="247"/>
      <c r="N172" s="24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201</v>
      </c>
      <c r="AU172" s="17" t="s">
        <v>88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1177</v>
      </c>
      <c r="G173" s="234"/>
      <c r="H173" s="238">
        <v>30.600000000000001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174</v>
      </c>
    </row>
    <row r="174" s="2" customFormat="1" ht="76.35" customHeight="1">
      <c r="A174" s="38"/>
      <c r="B174" s="39"/>
      <c r="C174" s="219" t="s">
        <v>287</v>
      </c>
      <c r="D174" s="219" t="s">
        <v>176</v>
      </c>
      <c r="E174" s="220" t="s">
        <v>299</v>
      </c>
      <c r="F174" s="221" t="s">
        <v>300</v>
      </c>
      <c r="G174" s="222" t="s">
        <v>179</v>
      </c>
      <c r="H174" s="223">
        <v>7.391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0.023</v>
      </c>
      <c r="T174" s="230">
        <f>S174*H174</f>
        <v>0.16999300000000001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1178</v>
      </c>
    </row>
    <row r="175" s="2" customFormat="1" ht="24.15" customHeight="1">
      <c r="A175" s="38"/>
      <c r="B175" s="39"/>
      <c r="C175" s="219" t="s">
        <v>294</v>
      </c>
      <c r="D175" s="219" t="s">
        <v>176</v>
      </c>
      <c r="E175" s="220" t="s">
        <v>308</v>
      </c>
      <c r="F175" s="221" t="s">
        <v>309</v>
      </c>
      <c r="G175" s="222" t="s">
        <v>179</v>
      </c>
      <c r="H175" s="223">
        <v>22.172000000000001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180</v>
      </c>
      <c r="AT175" s="231" t="s">
        <v>176</v>
      </c>
      <c r="AU175" s="231" t="s">
        <v>88</v>
      </c>
      <c r="AY175" s="17" t="s">
        <v>174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180</v>
      </c>
      <c r="BM175" s="231" t="s">
        <v>1179</v>
      </c>
    </row>
    <row r="176" s="2" customFormat="1">
      <c r="A176" s="38"/>
      <c r="B176" s="39"/>
      <c r="C176" s="40"/>
      <c r="D176" s="235" t="s">
        <v>201</v>
      </c>
      <c r="E176" s="40"/>
      <c r="F176" s="245" t="s">
        <v>311</v>
      </c>
      <c r="G176" s="40"/>
      <c r="H176" s="40"/>
      <c r="I176" s="246"/>
      <c r="J176" s="40"/>
      <c r="K176" s="40"/>
      <c r="L176" s="44"/>
      <c r="M176" s="247"/>
      <c r="N176" s="24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201</v>
      </c>
      <c r="AU176" s="17" t="s">
        <v>88</v>
      </c>
    </row>
    <row r="177" s="14" customFormat="1">
      <c r="A177" s="14"/>
      <c r="B177" s="249"/>
      <c r="C177" s="250"/>
      <c r="D177" s="235" t="s">
        <v>190</v>
      </c>
      <c r="E177" s="251" t="s">
        <v>1</v>
      </c>
      <c r="F177" s="252" t="s">
        <v>1180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190</v>
      </c>
      <c r="AU177" s="258" t="s">
        <v>88</v>
      </c>
      <c r="AV177" s="14" t="s">
        <v>86</v>
      </c>
      <c r="AW177" s="14" t="s">
        <v>34</v>
      </c>
      <c r="AX177" s="14" t="s">
        <v>78</v>
      </c>
      <c r="AY177" s="258" t="s">
        <v>174</v>
      </c>
    </row>
    <row r="178" s="13" customFormat="1">
      <c r="A178" s="13"/>
      <c r="B178" s="233"/>
      <c r="C178" s="234"/>
      <c r="D178" s="235" t="s">
        <v>190</v>
      </c>
      <c r="E178" s="236" t="s">
        <v>1</v>
      </c>
      <c r="F178" s="237" t="s">
        <v>1181</v>
      </c>
      <c r="G178" s="234"/>
      <c r="H178" s="238">
        <v>10.853999999999999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190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174</v>
      </c>
    </row>
    <row r="179" s="14" customFormat="1">
      <c r="A179" s="14"/>
      <c r="B179" s="249"/>
      <c r="C179" s="250"/>
      <c r="D179" s="235" t="s">
        <v>190</v>
      </c>
      <c r="E179" s="251" t="s">
        <v>1</v>
      </c>
      <c r="F179" s="252" t="s">
        <v>1182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190</v>
      </c>
      <c r="AU179" s="258" t="s">
        <v>88</v>
      </c>
      <c r="AV179" s="14" t="s">
        <v>86</v>
      </c>
      <c r="AW179" s="14" t="s">
        <v>34</v>
      </c>
      <c r="AX179" s="14" t="s">
        <v>78</v>
      </c>
      <c r="AY179" s="258" t="s">
        <v>174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1183</v>
      </c>
      <c r="G180" s="234"/>
      <c r="H180" s="238">
        <v>11.318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174</v>
      </c>
    </row>
    <row r="181" s="15" customFormat="1">
      <c r="A181" s="15"/>
      <c r="B181" s="259"/>
      <c r="C181" s="260"/>
      <c r="D181" s="235" t="s">
        <v>190</v>
      </c>
      <c r="E181" s="261" t="s">
        <v>1</v>
      </c>
      <c r="F181" s="262" t="s">
        <v>275</v>
      </c>
      <c r="G181" s="260"/>
      <c r="H181" s="263">
        <v>22.171999999999997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9" t="s">
        <v>190</v>
      </c>
      <c r="AU181" s="269" t="s">
        <v>88</v>
      </c>
      <c r="AV181" s="15" t="s">
        <v>180</v>
      </c>
      <c r="AW181" s="15" t="s">
        <v>34</v>
      </c>
      <c r="AX181" s="15" t="s">
        <v>86</v>
      </c>
      <c r="AY181" s="269" t="s">
        <v>174</v>
      </c>
    </row>
    <row r="182" s="12" customFormat="1" ht="22.8" customHeight="1">
      <c r="A182" s="12"/>
      <c r="B182" s="203"/>
      <c r="C182" s="204"/>
      <c r="D182" s="205" t="s">
        <v>77</v>
      </c>
      <c r="E182" s="217" t="s">
        <v>318</v>
      </c>
      <c r="F182" s="217" t="s">
        <v>319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SUM(P183:P186)</f>
        <v>0</v>
      </c>
      <c r="Q182" s="211"/>
      <c r="R182" s="212">
        <f>SUM(R183:R186)</f>
        <v>0</v>
      </c>
      <c r="S182" s="211"/>
      <c r="T182" s="213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86</v>
      </c>
      <c r="AT182" s="215" t="s">
        <v>77</v>
      </c>
      <c r="AU182" s="215" t="s">
        <v>86</v>
      </c>
      <c r="AY182" s="214" t="s">
        <v>174</v>
      </c>
      <c r="BK182" s="216">
        <f>SUM(BK183:BK186)</f>
        <v>0</v>
      </c>
    </row>
    <row r="183" s="2" customFormat="1" ht="44.25" customHeight="1">
      <c r="A183" s="38"/>
      <c r="B183" s="39"/>
      <c r="C183" s="219" t="s">
        <v>298</v>
      </c>
      <c r="D183" s="219" t="s">
        <v>176</v>
      </c>
      <c r="E183" s="220" t="s">
        <v>321</v>
      </c>
      <c r="F183" s="221" t="s">
        <v>322</v>
      </c>
      <c r="G183" s="222" t="s">
        <v>240</v>
      </c>
      <c r="H183" s="223">
        <v>0.17000000000000001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180</v>
      </c>
      <c r="AT183" s="231" t="s">
        <v>176</v>
      </c>
      <c r="AU183" s="231" t="s">
        <v>88</v>
      </c>
      <c r="AY183" s="17" t="s">
        <v>174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180</v>
      </c>
      <c r="BM183" s="231" t="s">
        <v>1184</v>
      </c>
    </row>
    <row r="184" s="2" customFormat="1" ht="37.8" customHeight="1">
      <c r="A184" s="38"/>
      <c r="B184" s="39"/>
      <c r="C184" s="219" t="s">
        <v>302</v>
      </c>
      <c r="D184" s="219" t="s">
        <v>176</v>
      </c>
      <c r="E184" s="220" t="s">
        <v>325</v>
      </c>
      <c r="F184" s="221" t="s">
        <v>326</v>
      </c>
      <c r="G184" s="222" t="s">
        <v>240</v>
      </c>
      <c r="H184" s="223">
        <v>0.17000000000000001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180</v>
      </c>
      <c r="AT184" s="231" t="s">
        <v>176</v>
      </c>
      <c r="AU184" s="231" t="s">
        <v>88</v>
      </c>
      <c r="AY184" s="17" t="s">
        <v>174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86</v>
      </c>
      <c r="BK184" s="232">
        <f>ROUND(I184*H184,2)</f>
        <v>0</v>
      </c>
      <c r="BL184" s="17" t="s">
        <v>180</v>
      </c>
      <c r="BM184" s="231" t="s">
        <v>1185</v>
      </c>
    </row>
    <row r="185" s="2" customFormat="1" ht="49.05" customHeight="1">
      <c r="A185" s="38"/>
      <c r="B185" s="39"/>
      <c r="C185" s="219" t="s">
        <v>307</v>
      </c>
      <c r="D185" s="219" t="s">
        <v>176</v>
      </c>
      <c r="E185" s="220" t="s">
        <v>329</v>
      </c>
      <c r="F185" s="221" t="s">
        <v>330</v>
      </c>
      <c r="G185" s="222" t="s">
        <v>240</v>
      </c>
      <c r="H185" s="223">
        <v>2.3799999999999999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176</v>
      </c>
      <c r="AU185" s="231" t="s">
        <v>88</v>
      </c>
      <c r="AY185" s="17" t="s">
        <v>174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180</v>
      </c>
      <c r="BM185" s="231" t="s">
        <v>1186</v>
      </c>
    </row>
    <row r="186" s="13" customFormat="1">
      <c r="A186" s="13"/>
      <c r="B186" s="233"/>
      <c r="C186" s="234"/>
      <c r="D186" s="235" t="s">
        <v>190</v>
      </c>
      <c r="E186" s="236" t="s">
        <v>1</v>
      </c>
      <c r="F186" s="237" t="s">
        <v>1187</v>
      </c>
      <c r="G186" s="234"/>
      <c r="H186" s="238">
        <v>2.3799999999999999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190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174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333</v>
      </c>
      <c r="F187" s="217" t="s">
        <v>334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P188</f>
        <v>0</v>
      </c>
      <c r="Q187" s="211"/>
      <c r="R187" s="212">
        <f>R188</f>
        <v>0</v>
      </c>
      <c r="S187" s="211"/>
      <c r="T187" s="213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86</v>
      </c>
      <c r="AT187" s="215" t="s">
        <v>77</v>
      </c>
      <c r="AU187" s="215" t="s">
        <v>86</v>
      </c>
      <c r="AY187" s="214" t="s">
        <v>174</v>
      </c>
      <c r="BK187" s="216">
        <f>BK188</f>
        <v>0</v>
      </c>
    </row>
    <row r="188" s="2" customFormat="1" ht="24.15" customHeight="1">
      <c r="A188" s="38"/>
      <c r="B188" s="39"/>
      <c r="C188" s="219" t="s">
        <v>320</v>
      </c>
      <c r="D188" s="219" t="s">
        <v>176</v>
      </c>
      <c r="E188" s="220" t="s">
        <v>336</v>
      </c>
      <c r="F188" s="221" t="s">
        <v>337</v>
      </c>
      <c r="G188" s="222" t="s">
        <v>240</v>
      </c>
      <c r="H188" s="223">
        <v>36.006</v>
      </c>
      <c r="I188" s="224"/>
      <c r="J188" s="225">
        <f>ROUND(I188*H188,2)</f>
        <v>0</v>
      </c>
      <c r="K188" s="226"/>
      <c r="L188" s="44"/>
      <c r="M188" s="270" t="s">
        <v>1</v>
      </c>
      <c r="N188" s="271" t="s">
        <v>43</v>
      </c>
      <c r="O188" s="272"/>
      <c r="P188" s="273">
        <f>O188*H188</f>
        <v>0</v>
      </c>
      <c r="Q188" s="273">
        <v>0</v>
      </c>
      <c r="R188" s="273">
        <f>Q188*H188</f>
        <v>0</v>
      </c>
      <c r="S188" s="273">
        <v>0</v>
      </c>
      <c r="T188" s="27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1188</v>
      </c>
    </row>
    <row r="189" s="2" customFormat="1" ht="6.96" customHeight="1">
      <c r="A189" s="38"/>
      <c r="B189" s="66"/>
      <c r="C189" s="67"/>
      <c r="D189" s="67"/>
      <c r="E189" s="67"/>
      <c r="F189" s="67"/>
      <c r="G189" s="67"/>
      <c r="H189" s="67"/>
      <c r="I189" s="67"/>
      <c r="J189" s="67"/>
      <c r="K189" s="67"/>
      <c r="L189" s="44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sheetProtection sheet="1" autoFilter="0" formatColumns="0" formatRows="0" objects="1" scenarios="1" spinCount="100000" saltValue="zyQ/bMB099rXzdvNJOjpgVYY2debBRUIpslX3Piqtk26AlzVXgcmTyR/WI7b3GpdoXRRU7zz/Ht+93y9uEvLcg==" hashValue="r54BVMDe/BrEr8latpykhin7H7qSLHslJWvNnZ9q6gUJAnL+ehuv0D4paohbmmHwpLetC/BKPgUVh8xZPDA1jA==" algorithmName="SHA-512" password="CC35"/>
  <autoFilter ref="C123:K1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ROUND((SUM(BE125:BE201)),  2)</f>
        <v>0</v>
      </c>
      <c r="G33" s="38"/>
      <c r="H33" s="38"/>
      <c r="I33" s="155">
        <v>0.20999999999999999</v>
      </c>
      <c r="J33" s="154">
        <f>ROUND(((SUM(BE125:BE201))*I33),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ROUND((SUM(BF125:BF201)),  2)</f>
        <v>0</v>
      </c>
      <c r="G34" s="38"/>
      <c r="H34" s="38"/>
      <c r="I34" s="155">
        <v>0.14999999999999999</v>
      </c>
      <c r="J34" s="154">
        <f>ROUND(((SUM(BF125:BF201))*I34),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14 - Balvanitý skluz č. 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1132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J183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J197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1190</v>
      </c>
      <c r="E105" s="182"/>
      <c r="F105" s="182"/>
      <c r="G105" s="182"/>
      <c r="H105" s="182"/>
      <c r="I105" s="182"/>
      <c r="J105" s="183">
        <f>J199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Trusovický potok, Bělkovice-Lašťany - oprava příčných objektů, nánosy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144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14 - Balvanitý skluz č. 4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k.ú. Bělkovice, Lašťany</v>
      </c>
      <c r="G119" s="40"/>
      <c r="H119" s="40"/>
      <c r="I119" s="32" t="s">
        <v>22</v>
      </c>
      <c r="J119" s="79" t="str">
        <f>IF(J12="","",J12)</f>
        <v>20. 7. 2022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32</v>
      </c>
      <c r="J121" s="36" t="str">
        <f>E21</f>
        <v>PM, s.p. - Ing. Šefčíková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160</v>
      </c>
      <c r="D124" s="194" t="s">
        <v>63</v>
      </c>
      <c r="E124" s="194" t="s">
        <v>59</v>
      </c>
      <c r="F124" s="194" t="s">
        <v>60</v>
      </c>
      <c r="G124" s="194" t="s">
        <v>161</v>
      </c>
      <c r="H124" s="194" t="s">
        <v>162</v>
      </c>
      <c r="I124" s="194" t="s">
        <v>163</v>
      </c>
      <c r="J124" s="195" t="s">
        <v>148</v>
      </c>
      <c r="K124" s="196" t="s">
        <v>164</v>
      </c>
      <c r="L124" s="197"/>
      <c r="M124" s="100" t="s">
        <v>1</v>
      </c>
      <c r="N124" s="101" t="s">
        <v>42</v>
      </c>
      <c r="O124" s="101" t="s">
        <v>165</v>
      </c>
      <c r="P124" s="101" t="s">
        <v>166</v>
      </c>
      <c r="Q124" s="101" t="s">
        <v>167</v>
      </c>
      <c r="R124" s="101" t="s">
        <v>168</v>
      </c>
      <c r="S124" s="101" t="s">
        <v>169</v>
      </c>
      <c r="T124" s="102" t="s">
        <v>170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171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P126+P199</f>
        <v>0</v>
      </c>
      <c r="Q125" s="104"/>
      <c r="R125" s="200">
        <f>R126+R199</f>
        <v>42.841982080000001</v>
      </c>
      <c r="S125" s="104"/>
      <c r="T125" s="201">
        <f>T126+T199</f>
        <v>15.858753999999999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150</v>
      </c>
      <c r="BK125" s="202">
        <f>BK126+BK199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172</v>
      </c>
      <c r="F126" s="206" t="s">
        <v>173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P127+P154+P160+P176+P183+P192+P197</f>
        <v>0</v>
      </c>
      <c r="Q126" s="211"/>
      <c r="R126" s="212">
        <f>R127+R154+R160+R176+R183+R192+R197</f>
        <v>42.841982080000001</v>
      </c>
      <c r="S126" s="211"/>
      <c r="T126" s="213">
        <f>T127+T154+T160+T176+T183+T192+T197</f>
        <v>15.858753999999999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174</v>
      </c>
      <c r="BK126" s="216">
        <f>BK127+BK154+BK160+BK176+BK183+BK192+BK197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175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SUM(P128:P153)</f>
        <v>0</v>
      </c>
      <c r="Q127" s="211"/>
      <c r="R127" s="212">
        <f>SUM(R128:R153)</f>
        <v>0.68181000000000003</v>
      </c>
      <c r="S127" s="211"/>
      <c r="T127" s="213">
        <f>SUM(T128:T153)</f>
        <v>15.58648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174</v>
      </c>
      <c r="BK127" s="216">
        <f>SUM(BK128:BK153)</f>
        <v>0</v>
      </c>
    </row>
    <row r="128" s="2" customFormat="1" ht="24.15" customHeight="1">
      <c r="A128" s="38"/>
      <c r="B128" s="39"/>
      <c r="C128" s="219" t="s">
        <v>86</v>
      </c>
      <c r="D128" s="219" t="s">
        <v>176</v>
      </c>
      <c r="E128" s="220" t="s">
        <v>177</v>
      </c>
      <c r="F128" s="221" t="s">
        <v>178</v>
      </c>
      <c r="G128" s="222" t="s">
        <v>179</v>
      </c>
      <c r="H128" s="223">
        <v>26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3.0000000000000001E-05</v>
      </c>
      <c r="R128" s="229">
        <f>Q128*H128</f>
        <v>0.00077999999999999999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1191</v>
      </c>
    </row>
    <row r="129" s="2" customFormat="1" ht="49.05" customHeight="1">
      <c r="A129" s="38"/>
      <c r="B129" s="39"/>
      <c r="C129" s="219" t="s">
        <v>88</v>
      </c>
      <c r="D129" s="219" t="s">
        <v>176</v>
      </c>
      <c r="E129" s="220" t="s">
        <v>182</v>
      </c>
      <c r="F129" s="221" t="s">
        <v>183</v>
      </c>
      <c r="G129" s="222" t="s">
        <v>179</v>
      </c>
      <c r="H129" s="223">
        <v>26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1192</v>
      </c>
    </row>
    <row r="130" s="2" customFormat="1" ht="33" customHeight="1">
      <c r="A130" s="38"/>
      <c r="B130" s="39"/>
      <c r="C130" s="219" t="s">
        <v>185</v>
      </c>
      <c r="D130" s="219" t="s">
        <v>176</v>
      </c>
      <c r="E130" s="220" t="s">
        <v>342</v>
      </c>
      <c r="F130" s="221" t="s">
        <v>343</v>
      </c>
      <c r="G130" s="222" t="s">
        <v>344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1193</v>
      </c>
    </row>
    <row r="131" s="2" customFormat="1" ht="24.15" customHeight="1">
      <c r="A131" s="38"/>
      <c r="B131" s="39"/>
      <c r="C131" s="219" t="s">
        <v>180</v>
      </c>
      <c r="D131" s="219" t="s">
        <v>176</v>
      </c>
      <c r="E131" s="220" t="s">
        <v>346</v>
      </c>
      <c r="F131" s="221" t="s">
        <v>347</v>
      </c>
      <c r="G131" s="222" t="s">
        <v>344</v>
      </c>
      <c r="H131" s="223">
        <v>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1194</v>
      </c>
    </row>
    <row r="132" s="2" customFormat="1" ht="37.8" customHeight="1">
      <c r="A132" s="38"/>
      <c r="B132" s="39"/>
      <c r="C132" s="219" t="s">
        <v>196</v>
      </c>
      <c r="D132" s="219" t="s">
        <v>176</v>
      </c>
      <c r="E132" s="220" t="s">
        <v>833</v>
      </c>
      <c r="F132" s="221" t="s">
        <v>834</v>
      </c>
      <c r="G132" s="222" t="s">
        <v>188</v>
      </c>
      <c r="H132" s="223">
        <v>8.5640000000000001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1.8200000000000001</v>
      </c>
      <c r="T132" s="230">
        <f>S132*H132</f>
        <v>15.58648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1195</v>
      </c>
    </row>
    <row r="133" s="14" customFormat="1">
      <c r="A133" s="14"/>
      <c r="B133" s="249"/>
      <c r="C133" s="250"/>
      <c r="D133" s="235" t="s">
        <v>190</v>
      </c>
      <c r="E133" s="251" t="s">
        <v>1</v>
      </c>
      <c r="F133" s="252" t="s">
        <v>1196</v>
      </c>
      <c r="G133" s="250"/>
      <c r="H133" s="251" t="s">
        <v>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190</v>
      </c>
      <c r="AU133" s="258" t="s">
        <v>88</v>
      </c>
      <c r="AV133" s="14" t="s">
        <v>86</v>
      </c>
      <c r="AW133" s="14" t="s">
        <v>34</v>
      </c>
      <c r="AX133" s="14" t="s">
        <v>78</v>
      </c>
      <c r="AY133" s="258" t="s">
        <v>174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1197</v>
      </c>
      <c r="G134" s="234"/>
      <c r="H134" s="238">
        <v>8.5640000000000001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190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174</v>
      </c>
    </row>
    <row r="135" s="2" customFormat="1" ht="21.75" customHeight="1">
      <c r="A135" s="38"/>
      <c r="B135" s="39"/>
      <c r="C135" s="219" t="s">
        <v>203</v>
      </c>
      <c r="D135" s="219" t="s">
        <v>176</v>
      </c>
      <c r="E135" s="220" t="s">
        <v>197</v>
      </c>
      <c r="F135" s="221" t="s">
        <v>198</v>
      </c>
      <c r="G135" s="222" t="s">
        <v>199</v>
      </c>
      <c r="H135" s="223">
        <v>31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0.021930000000000002</v>
      </c>
      <c r="R135" s="229">
        <f>Q135*H135</f>
        <v>0.67983000000000005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1198</v>
      </c>
    </row>
    <row r="136" s="2" customFormat="1">
      <c r="A136" s="38"/>
      <c r="B136" s="39"/>
      <c r="C136" s="40"/>
      <c r="D136" s="235" t="s">
        <v>201</v>
      </c>
      <c r="E136" s="40"/>
      <c r="F136" s="245" t="s">
        <v>1199</v>
      </c>
      <c r="G136" s="40"/>
      <c r="H136" s="40"/>
      <c r="I136" s="246"/>
      <c r="J136" s="40"/>
      <c r="K136" s="40"/>
      <c r="L136" s="44"/>
      <c r="M136" s="247"/>
      <c r="N136" s="24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201</v>
      </c>
      <c r="AU136" s="17" t="s">
        <v>88</v>
      </c>
    </row>
    <row r="137" s="2" customFormat="1" ht="24.15" customHeight="1">
      <c r="A137" s="38"/>
      <c r="B137" s="39"/>
      <c r="C137" s="219" t="s">
        <v>208</v>
      </c>
      <c r="D137" s="219" t="s">
        <v>176</v>
      </c>
      <c r="E137" s="220" t="s">
        <v>204</v>
      </c>
      <c r="F137" s="221" t="s">
        <v>205</v>
      </c>
      <c r="G137" s="222" t="s">
        <v>206</v>
      </c>
      <c r="H137" s="223">
        <v>40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3.0000000000000001E-05</v>
      </c>
      <c r="R137" s="229">
        <f>Q137*H137</f>
        <v>0.0012000000000000001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1200</v>
      </c>
    </row>
    <row r="138" s="2" customFormat="1" ht="37.8" customHeight="1">
      <c r="A138" s="38"/>
      <c r="B138" s="39"/>
      <c r="C138" s="219" t="s">
        <v>213</v>
      </c>
      <c r="D138" s="219" t="s">
        <v>176</v>
      </c>
      <c r="E138" s="220" t="s">
        <v>209</v>
      </c>
      <c r="F138" s="221" t="s">
        <v>210</v>
      </c>
      <c r="G138" s="222" t="s">
        <v>211</v>
      </c>
      <c r="H138" s="223">
        <v>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1201</v>
      </c>
    </row>
    <row r="139" s="2" customFormat="1" ht="62.7" customHeight="1">
      <c r="A139" s="38"/>
      <c r="B139" s="39"/>
      <c r="C139" s="219" t="s">
        <v>218</v>
      </c>
      <c r="D139" s="219" t="s">
        <v>176</v>
      </c>
      <c r="E139" s="220" t="s">
        <v>214</v>
      </c>
      <c r="F139" s="221" t="s">
        <v>215</v>
      </c>
      <c r="G139" s="222" t="s">
        <v>188</v>
      </c>
      <c r="H139" s="223">
        <v>16.335999999999999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1202</v>
      </c>
    </row>
    <row r="140" s="14" customFormat="1">
      <c r="A140" s="14"/>
      <c r="B140" s="249"/>
      <c r="C140" s="250"/>
      <c r="D140" s="235" t="s">
        <v>190</v>
      </c>
      <c r="E140" s="251" t="s">
        <v>1</v>
      </c>
      <c r="F140" s="252" t="s">
        <v>1203</v>
      </c>
      <c r="G140" s="250"/>
      <c r="H140" s="251" t="s">
        <v>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190</v>
      </c>
      <c r="AU140" s="258" t="s">
        <v>88</v>
      </c>
      <c r="AV140" s="14" t="s">
        <v>86</v>
      </c>
      <c r="AW140" s="14" t="s">
        <v>34</v>
      </c>
      <c r="AX140" s="14" t="s">
        <v>78</v>
      </c>
      <c r="AY140" s="258" t="s">
        <v>174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1204</v>
      </c>
      <c r="G141" s="234"/>
      <c r="H141" s="238">
        <v>13.936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78</v>
      </c>
      <c r="AY141" s="244" t="s">
        <v>174</v>
      </c>
    </row>
    <row r="142" s="14" customFormat="1">
      <c r="A142" s="14"/>
      <c r="B142" s="249"/>
      <c r="C142" s="250"/>
      <c r="D142" s="235" t="s">
        <v>190</v>
      </c>
      <c r="E142" s="251" t="s">
        <v>1</v>
      </c>
      <c r="F142" s="252" t="s">
        <v>1205</v>
      </c>
      <c r="G142" s="250"/>
      <c r="H142" s="251" t="s">
        <v>1</v>
      </c>
      <c r="I142" s="253"/>
      <c r="J142" s="250"/>
      <c r="K142" s="250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190</v>
      </c>
      <c r="AU142" s="258" t="s">
        <v>88</v>
      </c>
      <c r="AV142" s="14" t="s">
        <v>86</v>
      </c>
      <c r="AW142" s="14" t="s">
        <v>34</v>
      </c>
      <c r="AX142" s="14" t="s">
        <v>78</v>
      </c>
      <c r="AY142" s="258" t="s">
        <v>174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1206</v>
      </c>
      <c r="G143" s="234"/>
      <c r="H143" s="238">
        <v>2.3999999999999999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78</v>
      </c>
      <c r="AY143" s="244" t="s">
        <v>174</v>
      </c>
    </row>
    <row r="144" s="15" customFormat="1">
      <c r="A144" s="15"/>
      <c r="B144" s="259"/>
      <c r="C144" s="260"/>
      <c r="D144" s="235" t="s">
        <v>190</v>
      </c>
      <c r="E144" s="261" t="s">
        <v>1</v>
      </c>
      <c r="F144" s="262" t="s">
        <v>275</v>
      </c>
      <c r="G144" s="260"/>
      <c r="H144" s="263">
        <v>16.335999999999999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9" t="s">
        <v>190</v>
      </c>
      <c r="AU144" s="269" t="s">
        <v>88</v>
      </c>
      <c r="AV144" s="15" t="s">
        <v>180</v>
      </c>
      <c r="AW144" s="15" t="s">
        <v>34</v>
      </c>
      <c r="AX144" s="15" t="s">
        <v>86</v>
      </c>
      <c r="AY144" s="269" t="s">
        <v>174</v>
      </c>
    </row>
    <row r="145" s="2" customFormat="1" ht="62.7" customHeight="1">
      <c r="A145" s="38"/>
      <c r="B145" s="39"/>
      <c r="C145" s="219" t="s">
        <v>222</v>
      </c>
      <c r="D145" s="219" t="s">
        <v>176</v>
      </c>
      <c r="E145" s="220" t="s">
        <v>219</v>
      </c>
      <c r="F145" s="221" t="s">
        <v>220</v>
      </c>
      <c r="G145" s="222" t="s">
        <v>188</v>
      </c>
      <c r="H145" s="223">
        <v>16.335999999999999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180</v>
      </c>
      <c r="AT145" s="231" t="s">
        <v>176</v>
      </c>
      <c r="AU145" s="231" t="s">
        <v>88</v>
      </c>
      <c r="AY145" s="17" t="s">
        <v>174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180</v>
      </c>
      <c r="BM145" s="231" t="s">
        <v>1207</v>
      </c>
    </row>
    <row r="146" s="2" customFormat="1" ht="66.75" customHeight="1">
      <c r="A146" s="38"/>
      <c r="B146" s="39"/>
      <c r="C146" s="219" t="s">
        <v>227</v>
      </c>
      <c r="D146" s="219" t="s">
        <v>176</v>
      </c>
      <c r="E146" s="220" t="s">
        <v>223</v>
      </c>
      <c r="F146" s="221" t="s">
        <v>224</v>
      </c>
      <c r="G146" s="222" t="s">
        <v>188</v>
      </c>
      <c r="H146" s="223">
        <v>81.680000000000007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1208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1209</v>
      </c>
      <c r="G147" s="234"/>
      <c r="H147" s="238">
        <v>81.680000000000007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44.25" customHeight="1">
      <c r="A148" s="38"/>
      <c r="B148" s="39"/>
      <c r="C148" s="219" t="s">
        <v>231</v>
      </c>
      <c r="D148" s="219" t="s">
        <v>176</v>
      </c>
      <c r="E148" s="220" t="s">
        <v>228</v>
      </c>
      <c r="F148" s="221" t="s">
        <v>229</v>
      </c>
      <c r="G148" s="222" t="s">
        <v>188</v>
      </c>
      <c r="H148" s="223">
        <v>16.335999999999999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1210</v>
      </c>
    </row>
    <row r="149" s="2" customFormat="1" ht="37.8" customHeight="1">
      <c r="A149" s="38"/>
      <c r="B149" s="39"/>
      <c r="C149" s="219" t="s">
        <v>237</v>
      </c>
      <c r="D149" s="219" t="s">
        <v>176</v>
      </c>
      <c r="E149" s="220" t="s">
        <v>232</v>
      </c>
      <c r="F149" s="221" t="s">
        <v>233</v>
      </c>
      <c r="G149" s="222" t="s">
        <v>188</v>
      </c>
      <c r="H149" s="223">
        <v>18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1211</v>
      </c>
    </row>
    <row r="150" s="2" customFormat="1">
      <c r="A150" s="38"/>
      <c r="B150" s="39"/>
      <c r="C150" s="40"/>
      <c r="D150" s="235" t="s">
        <v>201</v>
      </c>
      <c r="E150" s="40"/>
      <c r="F150" s="245" t="s">
        <v>235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201</v>
      </c>
      <c r="AU150" s="17" t="s">
        <v>88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1212</v>
      </c>
      <c r="G151" s="234"/>
      <c r="H151" s="238">
        <v>18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44.25" customHeight="1">
      <c r="A152" s="38"/>
      <c r="B152" s="39"/>
      <c r="C152" s="219" t="s">
        <v>244</v>
      </c>
      <c r="D152" s="219" t="s">
        <v>176</v>
      </c>
      <c r="E152" s="220" t="s">
        <v>238</v>
      </c>
      <c r="F152" s="221" t="s">
        <v>239</v>
      </c>
      <c r="G152" s="222" t="s">
        <v>240</v>
      </c>
      <c r="H152" s="223">
        <v>29.405000000000001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1213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1214</v>
      </c>
      <c r="G153" s="234"/>
      <c r="H153" s="238">
        <v>29.405000000000001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12" customFormat="1" ht="22.8" customHeight="1">
      <c r="A154" s="12"/>
      <c r="B154" s="203"/>
      <c r="C154" s="204"/>
      <c r="D154" s="205" t="s">
        <v>77</v>
      </c>
      <c r="E154" s="217" t="s">
        <v>88</v>
      </c>
      <c r="F154" s="217" t="s">
        <v>1153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SUM(P155:P159)</f>
        <v>0</v>
      </c>
      <c r="Q154" s="211"/>
      <c r="R154" s="212">
        <f>SUM(R155:R159)</f>
        <v>5.7760000000000007</v>
      </c>
      <c r="S154" s="211"/>
      <c r="T154" s="213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86</v>
      </c>
      <c r="AT154" s="215" t="s">
        <v>77</v>
      </c>
      <c r="AU154" s="215" t="s">
        <v>86</v>
      </c>
      <c r="AY154" s="214" t="s">
        <v>174</v>
      </c>
      <c r="BK154" s="216">
        <f>SUM(BK155:BK159)</f>
        <v>0</v>
      </c>
    </row>
    <row r="155" s="2" customFormat="1" ht="24.15" customHeight="1">
      <c r="A155" s="38"/>
      <c r="B155" s="39"/>
      <c r="C155" s="219" t="s">
        <v>8</v>
      </c>
      <c r="D155" s="219" t="s">
        <v>176</v>
      </c>
      <c r="E155" s="220" t="s">
        <v>1154</v>
      </c>
      <c r="F155" s="221" t="s">
        <v>1155</v>
      </c>
      <c r="G155" s="222" t="s">
        <v>179</v>
      </c>
      <c r="H155" s="223">
        <v>12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0.108</v>
      </c>
      <c r="R155" s="229">
        <f>Q155*H155</f>
        <v>1.296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176</v>
      </c>
      <c r="AU155" s="231" t="s">
        <v>88</v>
      </c>
      <c r="AY155" s="17" t="s">
        <v>174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180</v>
      </c>
      <c r="BM155" s="231" t="s">
        <v>1215</v>
      </c>
    </row>
    <row r="156" s="2" customFormat="1">
      <c r="A156" s="38"/>
      <c r="B156" s="39"/>
      <c r="C156" s="40"/>
      <c r="D156" s="235" t="s">
        <v>201</v>
      </c>
      <c r="E156" s="40"/>
      <c r="F156" s="245" t="s">
        <v>1157</v>
      </c>
      <c r="G156" s="40"/>
      <c r="H156" s="40"/>
      <c r="I156" s="246"/>
      <c r="J156" s="40"/>
      <c r="K156" s="40"/>
      <c r="L156" s="44"/>
      <c r="M156" s="247"/>
      <c r="N156" s="24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201</v>
      </c>
      <c r="AU156" s="17" t="s">
        <v>88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1158</v>
      </c>
      <c r="G157" s="234"/>
      <c r="H157" s="238">
        <v>12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174</v>
      </c>
    </row>
    <row r="158" s="2" customFormat="1" ht="16.5" customHeight="1">
      <c r="A158" s="38"/>
      <c r="B158" s="39"/>
      <c r="C158" s="275" t="s">
        <v>253</v>
      </c>
      <c r="D158" s="275" t="s">
        <v>1159</v>
      </c>
      <c r="E158" s="276" t="s">
        <v>1160</v>
      </c>
      <c r="F158" s="277" t="s">
        <v>1161</v>
      </c>
      <c r="G158" s="278" t="s">
        <v>344</v>
      </c>
      <c r="H158" s="279">
        <v>4</v>
      </c>
      <c r="I158" s="280"/>
      <c r="J158" s="281">
        <f>ROUND(I158*H158,2)</f>
        <v>0</v>
      </c>
      <c r="K158" s="282"/>
      <c r="L158" s="283"/>
      <c r="M158" s="284" t="s">
        <v>1</v>
      </c>
      <c r="N158" s="285" t="s">
        <v>43</v>
      </c>
      <c r="O158" s="91"/>
      <c r="P158" s="229">
        <f>O158*H158</f>
        <v>0</v>
      </c>
      <c r="Q158" s="229">
        <v>1.1200000000000001</v>
      </c>
      <c r="R158" s="229">
        <f>Q158*H158</f>
        <v>4.4800000000000004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213</v>
      </c>
      <c r="AT158" s="231" t="s">
        <v>1159</v>
      </c>
      <c r="AU158" s="231" t="s">
        <v>88</v>
      </c>
      <c r="AY158" s="17" t="s">
        <v>174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180</v>
      </c>
      <c r="BM158" s="231" t="s">
        <v>1216</v>
      </c>
    </row>
    <row r="159" s="13" customFormat="1">
      <c r="A159" s="13"/>
      <c r="B159" s="233"/>
      <c r="C159" s="234"/>
      <c r="D159" s="235" t="s">
        <v>190</v>
      </c>
      <c r="E159" s="234"/>
      <c r="F159" s="237" t="s">
        <v>1163</v>
      </c>
      <c r="G159" s="234"/>
      <c r="H159" s="238">
        <v>4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4</v>
      </c>
      <c r="AX159" s="13" t="s">
        <v>86</v>
      </c>
      <c r="AY159" s="244" t="s">
        <v>174</v>
      </c>
    </row>
    <row r="160" s="12" customFormat="1" ht="22.8" customHeight="1">
      <c r="A160" s="12"/>
      <c r="B160" s="203"/>
      <c r="C160" s="204"/>
      <c r="D160" s="205" t="s">
        <v>77</v>
      </c>
      <c r="E160" s="217" t="s">
        <v>180</v>
      </c>
      <c r="F160" s="217" t="s">
        <v>257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SUM(P161:P175)</f>
        <v>0</v>
      </c>
      <c r="Q160" s="211"/>
      <c r="R160" s="212">
        <f>SUM(R161:R175)</f>
        <v>34.836235199999997</v>
      </c>
      <c r="S160" s="211"/>
      <c r="T160" s="213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86</v>
      </c>
      <c r="AT160" s="215" t="s">
        <v>77</v>
      </c>
      <c r="AU160" s="215" t="s">
        <v>86</v>
      </c>
      <c r="AY160" s="214" t="s">
        <v>174</v>
      </c>
      <c r="BK160" s="216">
        <f>SUM(BK161:BK175)</f>
        <v>0</v>
      </c>
    </row>
    <row r="161" s="2" customFormat="1" ht="44.25" customHeight="1">
      <c r="A161" s="38"/>
      <c r="B161" s="39"/>
      <c r="C161" s="219" t="s">
        <v>258</v>
      </c>
      <c r="D161" s="219" t="s">
        <v>176</v>
      </c>
      <c r="E161" s="220" t="s">
        <v>268</v>
      </c>
      <c r="F161" s="221" t="s">
        <v>269</v>
      </c>
      <c r="G161" s="222" t="s">
        <v>188</v>
      </c>
      <c r="H161" s="223">
        <v>7.375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2.13408</v>
      </c>
      <c r="R161" s="229">
        <f>Q161*H161</f>
        <v>15.73884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180</v>
      </c>
      <c r="AT161" s="231" t="s">
        <v>176</v>
      </c>
      <c r="AU161" s="231" t="s">
        <v>88</v>
      </c>
      <c r="AY161" s="17" t="s">
        <v>174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180</v>
      </c>
      <c r="BM161" s="231" t="s">
        <v>1217</v>
      </c>
    </row>
    <row r="162" s="14" customFormat="1">
      <c r="A162" s="14"/>
      <c r="B162" s="249"/>
      <c r="C162" s="250"/>
      <c r="D162" s="235" t="s">
        <v>190</v>
      </c>
      <c r="E162" s="251" t="s">
        <v>1</v>
      </c>
      <c r="F162" s="252" t="s">
        <v>1218</v>
      </c>
      <c r="G162" s="250"/>
      <c r="H162" s="251" t="s">
        <v>1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190</v>
      </c>
      <c r="AU162" s="258" t="s">
        <v>88</v>
      </c>
      <c r="AV162" s="14" t="s">
        <v>86</v>
      </c>
      <c r="AW162" s="14" t="s">
        <v>34</v>
      </c>
      <c r="AX162" s="14" t="s">
        <v>78</v>
      </c>
      <c r="AY162" s="258" t="s">
        <v>174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1219</v>
      </c>
      <c r="G163" s="234"/>
      <c r="H163" s="238">
        <v>7.375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2" customFormat="1" ht="37.8" customHeight="1">
      <c r="A164" s="38"/>
      <c r="B164" s="39"/>
      <c r="C164" s="219" t="s">
        <v>262</v>
      </c>
      <c r="D164" s="219" t="s">
        <v>176</v>
      </c>
      <c r="E164" s="220" t="s">
        <v>467</v>
      </c>
      <c r="F164" s="221" t="s">
        <v>468</v>
      </c>
      <c r="G164" s="222" t="s">
        <v>188</v>
      </c>
      <c r="H164" s="223">
        <v>9.5640000000000001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1.9967999999999999</v>
      </c>
      <c r="R164" s="229">
        <f>Q164*H164</f>
        <v>19.097395199999998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1220</v>
      </c>
    </row>
    <row r="165" s="14" customFormat="1">
      <c r="A165" s="14"/>
      <c r="B165" s="249"/>
      <c r="C165" s="250"/>
      <c r="D165" s="235" t="s">
        <v>190</v>
      </c>
      <c r="E165" s="251" t="s">
        <v>1</v>
      </c>
      <c r="F165" s="252" t="s">
        <v>1196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190</v>
      </c>
      <c r="AU165" s="258" t="s">
        <v>88</v>
      </c>
      <c r="AV165" s="14" t="s">
        <v>86</v>
      </c>
      <c r="AW165" s="14" t="s">
        <v>34</v>
      </c>
      <c r="AX165" s="14" t="s">
        <v>78</v>
      </c>
      <c r="AY165" s="258" t="s">
        <v>174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1221</v>
      </c>
      <c r="G166" s="234"/>
      <c r="H166" s="238">
        <v>8.5640000000000001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190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174</v>
      </c>
    </row>
    <row r="167" s="14" customFormat="1">
      <c r="A167" s="14"/>
      <c r="B167" s="249"/>
      <c r="C167" s="250"/>
      <c r="D167" s="235" t="s">
        <v>190</v>
      </c>
      <c r="E167" s="251" t="s">
        <v>1</v>
      </c>
      <c r="F167" s="252" t="s">
        <v>1222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190</v>
      </c>
      <c r="AU167" s="258" t="s">
        <v>88</v>
      </c>
      <c r="AV167" s="14" t="s">
        <v>86</v>
      </c>
      <c r="AW167" s="14" t="s">
        <v>34</v>
      </c>
      <c r="AX167" s="14" t="s">
        <v>78</v>
      </c>
      <c r="AY167" s="258" t="s">
        <v>174</v>
      </c>
    </row>
    <row r="168" s="13" customFormat="1">
      <c r="A168" s="13"/>
      <c r="B168" s="233"/>
      <c r="C168" s="234"/>
      <c r="D168" s="235" t="s">
        <v>190</v>
      </c>
      <c r="E168" s="236" t="s">
        <v>1</v>
      </c>
      <c r="F168" s="237" t="s">
        <v>86</v>
      </c>
      <c r="G168" s="234"/>
      <c r="H168" s="238">
        <v>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190</v>
      </c>
      <c r="AU168" s="244" t="s">
        <v>88</v>
      </c>
      <c r="AV168" s="13" t="s">
        <v>88</v>
      </c>
      <c r="AW168" s="13" t="s">
        <v>34</v>
      </c>
      <c r="AX168" s="13" t="s">
        <v>78</v>
      </c>
      <c r="AY168" s="244" t="s">
        <v>174</v>
      </c>
    </row>
    <row r="169" s="15" customFormat="1">
      <c r="A169" s="15"/>
      <c r="B169" s="259"/>
      <c r="C169" s="260"/>
      <c r="D169" s="235" t="s">
        <v>190</v>
      </c>
      <c r="E169" s="261" t="s">
        <v>1</v>
      </c>
      <c r="F169" s="262" t="s">
        <v>275</v>
      </c>
      <c r="G169" s="260"/>
      <c r="H169" s="263">
        <v>9.5640000000000001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9" t="s">
        <v>190</v>
      </c>
      <c r="AU169" s="269" t="s">
        <v>88</v>
      </c>
      <c r="AV169" s="15" t="s">
        <v>180</v>
      </c>
      <c r="AW169" s="15" t="s">
        <v>34</v>
      </c>
      <c r="AX169" s="15" t="s">
        <v>86</v>
      </c>
      <c r="AY169" s="269" t="s">
        <v>174</v>
      </c>
    </row>
    <row r="170" s="2" customFormat="1" ht="33" customHeight="1">
      <c r="A170" s="38"/>
      <c r="B170" s="39"/>
      <c r="C170" s="219" t="s">
        <v>267</v>
      </c>
      <c r="D170" s="219" t="s">
        <v>176</v>
      </c>
      <c r="E170" s="220" t="s">
        <v>474</v>
      </c>
      <c r="F170" s="221" t="s">
        <v>475</v>
      </c>
      <c r="G170" s="222" t="s">
        <v>179</v>
      </c>
      <c r="H170" s="223">
        <v>20.696999999999999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180</v>
      </c>
      <c r="AT170" s="231" t="s">
        <v>176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1223</v>
      </c>
    </row>
    <row r="171" s="14" customFormat="1">
      <c r="A171" s="14"/>
      <c r="B171" s="249"/>
      <c r="C171" s="250"/>
      <c r="D171" s="235" t="s">
        <v>190</v>
      </c>
      <c r="E171" s="251" t="s">
        <v>1</v>
      </c>
      <c r="F171" s="252" t="s">
        <v>1196</v>
      </c>
      <c r="G171" s="250"/>
      <c r="H171" s="251" t="s">
        <v>1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190</v>
      </c>
      <c r="AU171" s="258" t="s">
        <v>88</v>
      </c>
      <c r="AV171" s="14" t="s">
        <v>86</v>
      </c>
      <c r="AW171" s="14" t="s">
        <v>34</v>
      </c>
      <c r="AX171" s="14" t="s">
        <v>78</v>
      </c>
      <c r="AY171" s="258" t="s">
        <v>174</v>
      </c>
    </row>
    <row r="172" s="13" customFormat="1">
      <c r="A172" s="13"/>
      <c r="B172" s="233"/>
      <c r="C172" s="234"/>
      <c r="D172" s="235" t="s">
        <v>190</v>
      </c>
      <c r="E172" s="236" t="s">
        <v>1</v>
      </c>
      <c r="F172" s="237" t="s">
        <v>1224</v>
      </c>
      <c r="G172" s="234"/>
      <c r="H172" s="238">
        <v>19.030000000000001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190</v>
      </c>
      <c r="AU172" s="244" t="s">
        <v>88</v>
      </c>
      <c r="AV172" s="13" t="s">
        <v>88</v>
      </c>
      <c r="AW172" s="13" t="s">
        <v>34</v>
      </c>
      <c r="AX172" s="13" t="s">
        <v>78</v>
      </c>
      <c r="AY172" s="244" t="s">
        <v>174</v>
      </c>
    </row>
    <row r="173" s="14" customFormat="1">
      <c r="A173" s="14"/>
      <c r="B173" s="249"/>
      <c r="C173" s="250"/>
      <c r="D173" s="235" t="s">
        <v>190</v>
      </c>
      <c r="E173" s="251" t="s">
        <v>1</v>
      </c>
      <c r="F173" s="252" t="s">
        <v>1225</v>
      </c>
      <c r="G173" s="250"/>
      <c r="H173" s="251" t="s">
        <v>1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190</v>
      </c>
      <c r="AU173" s="258" t="s">
        <v>88</v>
      </c>
      <c r="AV173" s="14" t="s">
        <v>86</v>
      </c>
      <c r="AW173" s="14" t="s">
        <v>34</v>
      </c>
      <c r="AX173" s="14" t="s">
        <v>78</v>
      </c>
      <c r="AY173" s="258" t="s">
        <v>174</v>
      </c>
    </row>
    <row r="174" s="13" customFormat="1">
      <c r="A174" s="13"/>
      <c r="B174" s="233"/>
      <c r="C174" s="234"/>
      <c r="D174" s="235" t="s">
        <v>190</v>
      </c>
      <c r="E174" s="236" t="s">
        <v>1</v>
      </c>
      <c r="F174" s="237" t="s">
        <v>1226</v>
      </c>
      <c r="G174" s="234"/>
      <c r="H174" s="238">
        <v>1.667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190</v>
      </c>
      <c r="AU174" s="244" t="s">
        <v>88</v>
      </c>
      <c r="AV174" s="13" t="s">
        <v>88</v>
      </c>
      <c r="AW174" s="13" t="s">
        <v>34</v>
      </c>
      <c r="AX174" s="13" t="s">
        <v>78</v>
      </c>
      <c r="AY174" s="244" t="s">
        <v>174</v>
      </c>
    </row>
    <row r="175" s="15" customFormat="1">
      <c r="A175" s="15"/>
      <c r="B175" s="259"/>
      <c r="C175" s="260"/>
      <c r="D175" s="235" t="s">
        <v>190</v>
      </c>
      <c r="E175" s="261" t="s">
        <v>1</v>
      </c>
      <c r="F175" s="262" t="s">
        <v>275</v>
      </c>
      <c r="G175" s="260"/>
      <c r="H175" s="263">
        <v>20.697000000000003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9" t="s">
        <v>190</v>
      </c>
      <c r="AU175" s="269" t="s">
        <v>88</v>
      </c>
      <c r="AV175" s="15" t="s">
        <v>180</v>
      </c>
      <c r="AW175" s="15" t="s">
        <v>34</v>
      </c>
      <c r="AX175" s="15" t="s">
        <v>86</v>
      </c>
      <c r="AY175" s="269" t="s">
        <v>174</v>
      </c>
    </row>
    <row r="176" s="12" customFormat="1" ht="22.8" customHeight="1">
      <c r="A176" s="12"/>
      <c r="B176" s="203"/>
      <c r="C176" s="204"/>
      <c r="D176" s="205" t="s">
        <v>77</v>
      </c>
      <c r="E176" s="217" t="s">
        <v>203</v>
      </c>
      <c r="F176" s="217" t="s">
        <v>281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SUM(P177:P182)</f>
        <v>0</v>
      </c>
      <c r="Q176" s="211"/>
      <c r="R176" s="212">
        <f>SUM(R177:R182)</f>
        <v>1.5479368799999997</v>
      </c>
      <c r="S176" s="211"/>
      <c r="T176" s="213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77</v>
      </c>
      <c r="AU176" s="215" t="s">
        <v>86</v>
      </c>
      <c r="AY176" s="214" t="s">
        <v>174</v>
      </c>
      <c r="BK176" s="216">
        <f>SUM(BK177:BK182)</f>
        <v>0</v>
      </c>
    </row>
    <row r="177" s="2" customFormat="1" ht="44.25" customHeight="1">
      <c r="A177" s="38"/>
      <c r="B177" s="39"/>
      <c r="C177" s="219" t="s">
        <v>276</v>
      </c>
      <c r="D177" s="219" t="s">
        <v>176</v>
      </c>
      <c r="E177" s="220" t="s">
        <v>282</v>
      </c>
      <c r="F177" s="221" t="s">
        <v>283</v>
      </c>
      <c r="G177" s="222" t="s">
        <v>179</v>
      </c>
      <c r="H177" s="223">
        <v>11.837999999999999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43</v>
      </c>
      <c r="O177" s="91"/>
      <c r="P177" s="229">
        <f>O177*H177</f>
        <v>0</v>
      </c>
      <c r="Q177" s="229">
        <v>0.13075999999999999</v>
      </c>
      <c r="R177" s="229">
        <f>Q177*H177</f>
        <v>1.5479368799999997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180</v>
      </c>
      <c r="AT177" s="231" t="s">
        <v>176</v>
      </c>
      <c r="AU177" s="231" t="s">
        <v>88</v>
      </c>
      <c r="AY177" s="17" t="s">
        <v>174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86</v>
      </c>
      <c r="BK177" s="232">
        <f>ROUND(I177*H177,2)</f>
        <v>0</v>
      </c>
      <c r="BL177" s="17" t="s">
        <v>180</v>
      </c>
      <c r="BM177" s="231" t="s">
        <v>1227</v>
      </c>
    </row>
    <row r="178" s="14" customFormat="1">
      <c r="A178" s="14"/>
      <c r="B178" s="249"/>
      <c r="C178" s="250"/>
      <c r="D178" s="235" t="s">
        <v>190</v>
      </c>
      <c r="E178" s="251" t="s">
        <v>1</v>
      </c>
      <c r="F178" s="252" t="s">
        <v>1228</v>
      </c>
      <c r="G178" s="250"/>
      <c r="H178" s="251" t="s">
        <v>1</v>
      </c>
      <c r="I178" s="253"/>
      <c r="J178" s="250"/>
      <c r="K178" s="250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190</v>
      </c>
      <c r="AU178" s="258" t="s">
        <v>88</v>
      </c>
      <c r="AV178" s="14" t="s">
        <v>86</v>
      </c>
      <c r="AW178" s="14" t="s">
        <v>34</v>
      </c>
      <c r="AX178" s="14" t="s">
        <v>78</v>
      </c>
      <c r="AY178" s="258" t="s">
        <v>174</v>
      </c>
    </row>
    <row r="179" s="13" customFormat="1">
      <c r="A179" s="13"/>
      <c r="B179" s="233"/>
      <c r="C179" s="234"/>
      <c r="D179" s="235" t="s">
        <v>190</v>
      </c>
      <c r="E179" s="236" t="s">
        <v>1</v>
      </c>
      <c r="F179" s="237" t="s">
        <v>1229</v>
      </c>
      <c r="G179" s="234"/>
      <c r="H179" s="238">
        <v>5.2679999999999998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190</v>
      </c>
      <c r="AU179" s="244" t="s">
        <v>88</v>
      </c>
      <c r="AV179" s="13" t="s">
        <v>88</v>
      </c>
      <c r="AW179" s="13" t="s">
        <v>34</v>
      </c>
      <c r="AX179" s="13" t="s">
        <v>78</v>
      </c>
      <c r="AY179" s="244" t="s">
        <v>174</v>
      </c>
    </row>
    <row r="180" s="14" customFormat="1">
      <c r="A180" s="14"/>
      <c r="B180" s="249"/>
      <c r="C180" s="250"/>
      <c r="D180" s="235" t="s">
        <v>190</v>
      </c>
      <c r="E180" s="251" t="s">
        <v>1</v>
      </c>
      <c r="F180" s="252" t="s">
        <v>1230</v>
      </c>
      <c r="G180" s="250"/>
      <c r="H180" s="251" t="s">
        <v>1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190</v>
      </c>
      <c r="AU180" s="258" t="s">
        <v>88</v>
      </c>
      <c r="AV180" s="14" t="s">
        <v>86</v>
      </c>
      <c r="AW180" s="14" t="s">
        <v>34</v>
      </c>
      <c r="AX180" s="14" t="s">
        <v>78</v>
      </c>
      <c r="AY180" s="258" t="s">
        <v>174</v>
      </c>
    </row>
    <row r="181" s="13" customFormat="1">
      <c r="A181" s="13"/>
      <c r="B181" s="233"/>
      <c r="C181" s="234"/>
      <c r="D181" s="235" t="s">
        <v>190</v>
      </c>
      <c r="E181" s="236" t="s">
        <v>1</v>
      </c>
      <c r="F181" s="237" t="s">
        <v>1231</v>
      </c>
      <c r="G181" s="234"/>
      <c r="H181" s="238">
        <v>6.5700000000000003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190</v>
      </c>
      <c r="AU181" s="244" t="s">
        <v>88</v>
      </c>
      <c r="AV181" s="13" t="s">
        <v>88</v>
      </c>
      <c r="AW181" s="13" t="s">
        <v>34</v>
      </c>
      <c r="AX181" s="13" t="s">
        <v>78</v>
      </c>
      <c r="AY181" s="244" t="s">
        <v>174</v>
      </c>
    </row>
    <row r="182" s="15" customFormat="1">
      <c r="A182" s="15"/>
      <c r="B182" s="259"/>
      <c r="C182" s="260"/>
      <c r="D182" s="235" t="s">
        <v>190</v>
      </c>
      <c r="E182" s="261" t="s">
        <v>1</v>
      </c>
      <c r="F182" s="262" t="s">
        <v>275</v>
      </c>
      <c r="G182" s="260"/>
      <c r="H182" s="263">
        <v>11.838000000000001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9" t="s">
        <v>190</v>
      </c>
      <c r="AU182" s="269" t="s">
        <v>88</v>
      </c>
      <c r="AV182" s="15" t="s">
        <v>180</v>
      </c>
      <c r="AW182" s="15" t="s">
        <v>34</v>
      </c>
      <c r="AX182" s="15" t="s">
        <v>86</v>
      </c>
      <c r="AY182" s="269" t="s">
        <v>174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218</v>
      </c>
      <c r="F183" s="217" t="s">
        <v>293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SUM(P184:P191)</f>
        <v>0</v>
      </c>
      <c r="Q183" s="211"/>
      <c r="R183" s="212">
        <f>SUM(R184:R191)</f>
        <v>0</v>
      </c>
      <c r="S183" s="211"/>
      <c r="T183" s="213">
        <f>SUM(T184:T191)</f>
        <v>0.27227399999999996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86</v>
      </c>
      <c r="AT183" s="215" t="s">
        <v>77</v>
      </c>
      <c r="AU183" s="215" t="s">
        <v>86</v>
      </c>
      <c r="AY183" s="214" t="s">
        <v>174</v>
      </c>
      <c r="BK183" s="216">
        <f>SUM(BK184:BK191)</f>
        <v>0</v>
      </c>
    </row>
    <row r="184" s="2" customFormat="1" ht="78" customHeight="1">
      <c r="A184" s="38"/>
      <c r="B184" s="39"/>
      <c r="C184" s="219" t="s">
        <v>7</v>
      </c>
      <c r="D184" s="219" t="s">
        <v>176</v>
      </c>
      <c r="E184" s="220" t="s">
        <v>888</v>
      </c>
      <c r="F184" s="221" t="s">
        <v>889</v>
      </c>
      <c r="G184" s="222" t="s">
        <v>179</v>
      </c>
      <c r="H184" s="223">
        <v>27.425000000000001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180</v>
      </c>
      <c r="AT184" s="231" t="s">
        <v>176</v>
      </c>
      <c r="AU184" s="231" t="s">
        <v>88</v>
      </c>
      <c r="AY184" s="17" t="s">
        <v>174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86</v>
      </c>
      <c r="BK184" s="232">
        <f>ROUND(I184*H184,2)</f>
        <v>0</v>
      </c>
      <c r="BL184" s="17" t="s">
        <v>180</v>
      </c>
      <c r="BM184" s="231" t="s">
        <v>1232</v>
      </c>
    </row>
    <row r="185" s="2" customFormat="1">
      <c r="A185" s="38"/>
      <c r="B185" s="39"/>
      <c r="C185" s="40"/>
      <c r="D185" s="235" t="s">
        <v>201</v>
      </c>
      <c r="E185" s="40"/>
      <c r="F185" s="245" t="s">
        <v>891</v>
      </c>
      <c r="G185" s="40"/>
      <c r="H185" s="40"/>
      <c r="I185" s="246"/>
      <c r="J185" s="40"/>
      <c r="K185" s="40"/>
      <c r="L185" s="44"/>
      <c r="M185" s="247"/>
      <c r="N185" s="24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201</v>
      </c>
      <c r="AU185" s="17" t="s">
        <v>88</v>
      </c>
    </row>
    <row r="186" s="13" customFormat="1">
      <c r="A186" s="13"/>
      <c r="B186" s="233"/>
      <c r="C186" s="234"/>
      <c r="D186" s="235" t="s">
        <v>190</v>
      </c>
      <c r="E186" s="236" t="s">
        <v>1</v>
      </c>
      <c r="F186" s="237" t="s">
        <v>1233</v>
      </c>
      <c r="G186" s="234"/>
      <c r="H186" s="238">
        <v>27.425000000000001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190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174</v>
      </c>
    </row>
    <row r="187" s="2" customFormat="1" ht="76.35" customHeight="1">
      <c r="A187" s="38"/>
      <c r="B187" s="39"/>
      <c r="C187" s="219" t="s">
        <v>287</v>
      </c>
      <c r="D187" s="219" t="s">
        <v>176</v>
      </c>
      <c r="E187" s="220" t="s">
        <v>299</v>
      </c>
      <c r="F187" s="221" t="s">
        <v>300</v>
      </c>
      <c r="G187" s="222" t="s">
        <v>179</v>
      </c>
      <c r="H187" s="223">
        <v>11.837999999999999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0.023</v>
      </c>
      <c r="T187" s="230">
        <f>S187*H187</f>
        <v>0.27227399999999996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180</v>
      </c>
      <c r="AT187" s="231" t="s">
        <v>176</v>
      </c>
      <c r="AU187" s="231" t="s">
        <v>88</v>
      </c>
      <c r="AY187" s="17" t="s">
        <v>174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180</v>
      </c>
      <c r="BM187" s="231" t="s">
        <v>1234</v>
      </c>
    </row>
    <row r="188" s="2" customFormat="1" ht="24.15" customHeight="1">
      <c r="A188" s="38"/>
      <c r="B188" s="39"/>
      <c r="C188" s="219" t="s">
        <v>294</v>
      </c>
      <c r="D188" s="219" t="s">
        <v>176</v>
      </c>
      <c r="E188" s="220" t="s">
        <v>308</v>
      </c>
      <c r="F188" s="221" t="s">
        <v>309</v>
      </c>
      <c r="G188" s="222" t="s">
        <v>179</v>
      </c>
      <c r="H188" s="223">
        <v>23.675999999999998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1235</v>
      </c>
    </row>
    <row r="189" s="2" customFormat="1">
      <c r="A189" s="38"/>
      <c r="B189" s="39"/>
      <c r="C189" s="40"/>
      <c r="D189" s="235" t="s">
        <v>201</v>
      </c>
      <c r="E189" s="40"/>
      <c r="F189" s="245" t="s">
        <v>311</v>
      </c>
      <c r="G189" s="40"/>
      <c r="H189" s="40"/>
      <c r="I189" s="246"/>
      <c r="J189" s="40"/>
      <c r="K189" s="40"/>
      <c r="L189" s="44"/>
      <c r="M189" s="247"/>
      <c r="N189" s="24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201</v>
      </c>
      <c r="AU189" s="17" t="s">
        <v>88</v>
      </c>
    </row>
    <row r="190" s="14" customFormat="1">
      <c r="A190" s="14"/>
      <c r="B190" s="249"/>
      <c r="C190" s="250"/>
      <c r="D190" s="235" t="s">
        <v>190</v>
      </c>
      <c r="E190" s="251" t="s">
        <v>1</v>
      </c>
      <c r="F190" s="252" t="s">
        <v>1236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190</v>
      </c>
      <c r="AU190" s="258" t="s">
        <v>88</v>
      </c>
      <c r="AV190" s="14" t="s">
        <v>86</v>
      </c>
      <c r="AW190" s="14" t="s">
        <v>34</v>
      </c>
      <c r="AX190" s="14" t="s">
        <v>78</v>
      </c>
      <c r="AY190" s="258" t="s">
        <v>174</v>
      </c>
    </row>
    <row r="191" s="13" customFormat="1">
      <c r="A191" s="13"/>
      <c r="B191" s="233"/>
      <c r="C191" s="234"/>
      <c r="D191" s="235" t="s">
        <v>190</v>
      </c>
      <c r="E191" s="236" t="s">
        <v>1</v>
      </c>
      <c r="F191" s="237" t="s">
        <v>1237</v>
      </c>
      <c r="G191" s="234"/>
      <c r="H191" s="238">
        <v>23.675999999999998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190</v>
      </c>
      <c r="AU191" s="244" t="s">
        <v>88</v>
      </c>
      <c r="AV191" s="13" t="s">
        <v>88</v>
      </c>
      <c r="AW191" s="13" t="s">
        <v>34</v>
      </c>
      <c r="AX191" s="13" t="s">
        <v>86</v>
      </c>
      <c r="AY191" s="244" t="s">
        <v>174</v>
      </c>
    </row>
    <row r="192" s="12" customFormat="1" ht="22.8" customHeight="1">
      <c r="A192" s="12"/>
      <c r="B192" s="203"/>
      <c r="C192" s="204"/>
      <c r="D192" s="205" t="s">
        <v>77</v>
      </c>
      <c r="E192" s="217" t="s">
        <v>318</v>
      </c>
      <c r="F192" s="217" t="s">
        <v>319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SUM(P193:P196)</f>
        <v>0</v>
      </c>
      <c r="Q192" s="211"/>
      <c r="R192" s="212">
        <f>SUM(R193:R196)</f>
        <v>0</v>
      </c>
      <c r="S192" s="211"/>
      <c r="T192" s="213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86</v>
      </c>
      <c r="AT192" s="215" t="s">
        <v>77</v>
      </c>
      <c r="AU192" s="215" t="s">
        <v>86</v>
      </c>
      <c r="AY192" s="214" t="s">
        <v>174</v>
      </c>
      <c r="BK192" s="216">
        <f>SUM(BK193:BK196)</f>
        <v>0</v>
      </c>
    </row>
    <row r="193" s="2" customFormat="1" ht="44.25" customHeight="1">
      <c r="A193" s="38"/>
      <c r="B193" s="39"/>
      <c r="C193" s="219" t="s">
        <v>298</v>
      </c>
      <c r="D193" s="219" t="s">
        <v>176</v>
      </c>
      <c r="E193" s="220" t="s">
        <v>321</v>
      </c>
      <c r="F193" s="221" t="s">
        <v>322</v>
      </c>
      <c r="G193" s="222" t="s">
        <v>240</v>
      </c>
      <c r="H193" s="223">
        <v>0.27200000000000002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180</v>
      </c>
      <c r="AT193" s="231" t="s">
        <v>176</v>
      </c>
      <c r="AU193" s="231" t="s">
        <v>88</v>
      </c>
      <c r="AY193" s="17" t="s">
        <v>174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180</v>
      </c>
      <c r="BM193" s="231" t="s">
        <v>1238</v>
      </c>
    </row>
    <row r="194" s="2" customFormat="1" ht="37.8" customHeight="1">
      <c r="A194" s="38"/>
      <c r="B194" s="39"/>
      <c r="C194" s="219" t="s">
        <v>302</v>
      </c>
      <c r="D194" s="219" t="s">
        <v>176</v>
      </c>
      <c r="E194" s="220" t="s">
        <v>325</v>
      </c>
      <c r="F194" s="221" t="s">
        <v>326</v>
      </c>
      <c r="G194" s="222" t="s">
        <v>240</v>
      </c>
      <c r="H194" s="223">
        <v>0.27200000000000002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180</v>
      </c>
      <c r="AT194" s="231" t="s">
        <v>176</v>
      </c>
      <c r="AU194" s="231" t="s">
        <v>88</v>
      </c>
      <c r="AY194" s="17" t="s">
        <v>174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180</v>
      </c>
      <c r="BM194" s="231" t="s">
        <v>1239</v>
      </c>
    </row>
    <row r="195" s="2" customFormat="1" ht="49.05" customHeight="1">
      <c r="A195" s="38"/>
      <c r="B195" s="39"/>
      <c r="C195" s="219" t="s">
        <v>307</v>
      </c>
      <c r="D195" s="219" t="s">
        <v>176</v>
      </c>
      <c r="E195" s="220" t="s">
        <v>329</v>
      </c>
      <c r="F195" s="221" t="s">
        <v>330</v>
      </c>
      <c r="G195" s="222" t="s">
        <v>240</v>
      </c>
      <c r="H195" s="223">
        <v>3.8079999999999998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43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180</v>
      </c>
      <c r="AT195" s="231" t="s">
        <v>176</v>
      </c>
      <c r="AU195" s="231" t="s">
        <v>88</v>
      </c>
      <c r="AY195" s="17" t="s">
        <v>174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86</v>
      </c>
      <c r="BK195" s="232">
        <f>ROUND(I195*H195,2)</f>
        <v>0</v>
      </c>
      <c r="BL195" s="17" t="s">
        <v>180</v>
      </c>
      <c r="BM195" s="231" t="s">
        <v>1240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1241</v>
      </c>
      <c r="G196" s="234"/>
      <c r="H196" s="238">
        <v>3.8079999999999998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86</v>
      </c>
      <c r="AY196" s="244" t="s">
        <v>174</v>
      </c>
    </row>
    <row r="197" s="12" customFormat="1" ht="22.8" customHeight="1">
      <c r="A197" s="12"/>
      <c r="B197" s="203"/>
      <c r="C197" s="204"/>
      <c r="D197" s="205" t="s">
        <v>77</v>
      </c>
      <c r="E197" s="217" t="s">
        <v>333</v>
      </c>
      <c r="F197" s="217" t="s">
        <v>334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P198</f>
        <v>0</v>
      </c>
      <c r="Q197" s="211"/>
      <c r="R197" s="212">
        <f>R198</f>
        <v>0</v>
      </c>
      <c r="S197" s="211"/>
      <c r="T197" s="213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86</v>
      </c>
      <c r="AT197" s="215" t="s">
        <v>77</v>
      </c>
      <c r="AU197" s="215" t="s">
        <v>86</v>
      </c>
      <c r="AY197" s="214" t="s">
        <v>174</v>
      </c>
      <c r="BK197" s="216">
        <f>BK198</f>
        <v>0</v>
      </c>
    </row>
    <row r="198" s="2" customFormat="1" ht="24.15" customHeight="1">
      <c r="A198" s="38"/>
      <c r="B198" s="39"/>
      <c r="C198" s="219" t="s">
        <v>320</v>
      </c>
      <c r="D198" s="219" t="s">
        <v>176</v>
      </c>
      <c r="E198" s="220" t="s">
        <v>336</v>
      </c>
      <c r="F198" s="221" t="s">
        <v>337</v>
      </c>
      <c r="G198" s="222" t="s">
        <v>240</v>
      </c>
      <c r="H198" s="223">
        <v>42.841999999999999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1242</v>
      </c>
    </row>
    <row r="199" s="12" customFormat="1" ht="25.92" customHeight="1">
      <c r="A199" s="12"/>
      <c r="B199" s="203"/>
      <c r="C199" s="204"/>
      <c r="D199" s="205" t="s">
        <v>77</v>
      </c>
      <c r="E199" s="206" t="s">
        <v>140</v>
      </c>
      <c r="F199" s="206" t="s">
        <v>1243</v>
      </c>
      <c r="G199" s="204"/>
      <c r="H199" s="204"/>
      <c r="I199" s="207"/>
      <c r="J199" s="208">
        <f>BK199</f>
        <v>0</v>
      </c>
      <c r="K199" s="204"/>
      <c r="L199" s="209"/>
      <c r="M199" s="210"/>
      <c r="N199" s="211"/>
      <c r="O199" s="211"/>
      <c r="P199" s="212">
        <f>SUM(P200:P201)</f>
        <v>0</v>
      </c>
      <c r="Q199" s="211"/>
      <c r="R199" s="212">
        <f>SUM(R200:R201)</f>
        <v>0</v>
      </c>
      <c r="S199" s="211"/>
      <c r="T199" s="213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196</v>
      </c>
      <c r="AT199" s="215" t="s">
        <v>77</v>
      </c>
      <c r="AU199" s="215" t="s">
        <v>78</v>
      </c>
      <c r="AY199" s="214" t="s">
        <v>174</v>
      </c>
      <c r="BK199" s="216">
        <f>SUM(BK200:BK201)</f>
        <v>0</v>
      </c>
    </row>
    <row r="200" s="2" customFormat="1" ht="49.05" customHeight="1">
      <c r="A200" s="38"/>
      <c r="B200" s="39"/>
      <c r="C200" s="219" t="s">
        <v>324</v>
      </c>
      <c r="D200" s="219" t="s">
        <v>176</v>
      </c>
      <c r="E200" s="220" t="s">
        <v>1244</v>
      </c>
      <c r="F200" s="221" t="s">
        <v>1245</v>
      </c>
      <c r="G200" s="222" t="s">
        <v>1246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43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180</v>
      </c>
      <c r="AT200" s="231" t="s">
        <v>176</v>
      </c>
      <c r="AU200" s="231" t="s">
        <v>86</v>
      </c>
      <c r="AY200" s="17" t="s">
        <v>174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86</v>
      </c>
      <c r="BK200" s="232">
        <f>ROUND(I200*H200,2)</f>
        <v>0</v>
      </c>
      <c r="BL200" s="17" t="s">
        <v>180</v>
      </c>
      <c r="BM200" s="231" t="s">
        <v>1247</v>
      </c>
    </row>
    <row r="201" s="2" customFormat="1">
      <c r="A201" s="38"/>
      <c r="B201" s="39"/>
      <c r="C201" s="40"/>
      <c r="D201" s="235" t="s">
        <v>201</v>
      </c>
      <c r="E201" s="40"/>
      <c r="F201" s="245" t="s">
        <v>1248</v>
      </c>
      <c r="G201" s="40"/>
      <c r="H201" s="40"/>
      <c r="I201" s="246"/>
      <c r="J201" s="40"/>
      <c r="K201" s="40"/>
      <c r="L201" s="44"/>
      <c r="M201" s="286"/>
      <c r="N201" s="287"/>
      <c r="O201" s="272"/>
      <c r="P201" s="272"/>
      <c r="Q201" s="272"/>
      <c r="R201" s="272"/>
      <c r="S201" s="272"/>
      <c r="T201" s="28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201</v>
      </c>
      <c r="AU201" s="17" t="s">
        <v>86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mIU5/J+LyqHsXKULB/VP+y1Uy3o12nMIGaz0ThQ8f5TqVJMx6Zoe4/LiWHDEEykVVxzoQnGozIZ/+CQcvlgHHg==" hashValue="uHUPwWEI+yC6JEEeUfunX0qAGj6kDxyaMwpg2VZ5XMuH4My5I1Uk1ARJJjC0CeXiYZ++jmMjBJd8rXt+AjrWcg==" algorithmName="SHA-512" password="CC35"/>
  <autoFilter ref="C124:K20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ROUND((SUM(BE125:BE214)),  2)</f>
        <v>0</v>
      </c>
      <c r="G33" s="38"/>
      <c r="H33" s="38"/>
      <c r="I33" s="155">
        <v>0.20999999999999999</v>
      </c>
      <c r="J33" s="154">
        <f>ROUND(((SUM(BE125:BE214))*I33),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ROUND((SUM(BF125:BF214)),  2)</f>
        <v>0</v>
      </c>
      <c r="G34" s="38"/>
      <c r="H34" s="38"/>
      <c r="I34" s="155">
        <v>0.14999999999999999</v>
      </c>
      <c r="J34" s="154">
        <f>ROUND(((SUM(BF125:BF214))*I34),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15 - Balvanitý skluz č.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1132</v>
      </c>
      <c r="E99" s="188"/>
      <c r="F99" s="188"/>
      <c r="G99" s="188"/>
      <c r="H99" s="188"/>
      <c r="I99" s="188"/>
      <c r="J99" s="189">
        <f>J166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J192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J205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J210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1190</v>
      </c>
      <c r="E105" s="182"/>
      <c r="F105" s="182"/>
      <c r="G105" s="182"/>
      <c r="H105" s="182"/>
      <c r="I105" s="182"/>
      <c r="J105" s="183">
        <f>J212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Trusovický potok, Bělkovice-Lašťany - oprava příčných objektů, nánosy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144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15 - Balvanitý skluz č. 5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k.ú. Bělkovice, Lašťany</v>
      </c>
      <c r="G119" s="40"/>
      <c r="H119" s="40"/>
      <c r="I119" s="32" t="s">
        <v>22</v>
      </c>
      <c r="J119" s="79" t="str">
        <f>IF(J12="","",J12)</f>
        <v>20. 7. 2022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32</v>
      </c>
      <c r="J121" s="36" t="str">
        <f>E21</f>
        <v>PM, s.p. - Ing. Šefčíková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160</v>
      </c>
      <c r="D124" s="194" t="s">
        <v>63</v>
      </c>
      <c r="E124" s="194" t="s">
        <v>59</v>
      </c>
      <c r="F124" s="194" t="s">
        <v>60</v>
      </c>
      <c r="G124" s="194" t="s">
        <v>161</v>
      </c>
      <c r="H124" s="194" t="s">
        <v>162</v>
      </c>
      <c r="I124" s="194" t="s">
        <v>163</v>
      </c>
      <c r="J124" s="195" t="s">
        <v>148</v>
      </c>
      <c r="K124" s="196" t="s">
        <v>164</v>
      </c>
      <c r="L124" s="197"/>
      <c r="M124" s="100" t="s">
        <v>1</v>
      </c>
      <c r="N124" s="101" t="s">
        <v>42</v>
      </c>
      <c r="O124" s="101" t="s">
        <v>165</v>
      </c>
      <c r="P124" s="101" t="s">
        <v>166</v>
      </c>
      <c r="Q124" s="101" t="s">
        <v>167</v>
      </c>
      <c r="R124" s="101" t="s">
        <v>168</v>
      </c>
      <c r="S124" s="101" t="s">
        <v>169</v>
      </c>
      <c r="T124" s="102" t="s">
        <v>170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171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P126+P212</f>
        <v>0</v>
      </c>
      <c r="Q125" s="104"/>
      <c r="R125" s="200">
        <f>R126+R212</f>
        <v>53.340546040000007</v>
      </c>
      <c r="S125" s="104"/>
      <c r="T125" s="201">
        <f>T126+T212</f>
        <v>12.320161000000001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150</v>
      </c>
      <c r="BK125" s="202">
        <f>BK126+BK212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172</v>
      </c>
      <c r="F126" s="206" t="s">
        <v>173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P127+P166+P172+P185+P192+P205+P210</f>
        <v>0</v>
      </c>
      <c r="Q126" s="211"/>
      <c r="R126" s="212">
        <f>R127+R166+R172+R185+R192+R205+R210</f>
        <v>53.340546040000007</v>
      </c>
      <c r="S126" s="211"/>
      <c r="T126" s="213">
        <f>T127+T166+T172+T185+T192+T205+T210</f>
        <v>12.320161000000001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174</v>
      </c>
      <c r="BK126" s="216">
        <f>BK127+BK166+BK172+BK185+BK192+BK205+BK210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175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SUM(P128:P165)</f>
        <v>0</v>
      </c>
      <c r="Q127" s="211"/>
      <c r="R127" s="212">
        <f>SUM(R128:R165)</f>
        <v>0.52871999999999997</v>
      </c>
      <c r="S127" s="211"/>
      <c r="T127" s="213">
        <f>SUM(T128:T165)</f>
        <v>12.11392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174</v>
      </c>
      <c r="BK127" s="216">
        <f>SUM(BK128:BK165)</f>
        <v>0</v>
      </c>
    </row>
    <row r="128" s="2" customFormat="1" ht="33" customHeight="1">
      <c r="A128" s="38"/>
      <c r="B128" s="39"/>
      <c r="C128" s="219" t="s">
        <v>86</v>
      </c>
      <c r="D128" s="219" t="s">
        <v>176</v>
      </c>
      <c r="E128" s="220" t="s">
        <v>342</v>
      </c>
      <c r="F128" s="221" t="s">
        <v>343</v>
      </c>
      <c r="G128" s="222" t="s">
        <v>344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1250</v>
      </c>
    </row>
    <row r="129" s="2" customFormat="1" ht="33" customHeight="1">
      <c r="A129" s="38"/>
      <c r="B129" s="39"/>
      <c r="C129" s="219" t="s">
        <v>88</v>
      </c>
      <c r="D129" s="219" t="s">
        <v>176</v>
      </c>
      <c r="E129" s="220" t="s">
        <v>911</v>
      </c>
      <c r="F129" s="221" t="s">
        <v>912</v>
      </c>
      <c r="G129" s="222" t="s">
        <v>344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1251</v>
      </c>
    </row>
    <row r="130" s="2" customFormat="1" ht="33" customHeight="1">
      <c r="A130" s="38"/>
      <c r="B130" s="39"/>
      <c r="C130" s="219" t="s">
        <v>185</v>
      </c>
      <c r="D130" s="219" t="s">
        <v>176</v>
      </c>
      <c r="E130" s="220" t="s">
        <v>413</v>
      </c>
      <c r="F130" s="221" t="s">
        <v>414</v>
      </c>
      <c r="G130" s="222" t="s">
        <v>344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1252</v>
      </c>
    </row>
    <row r="131" s="2" customFormat="1">
      <c r="A131" s="38"/>
      <c r="B131" s="39"/>
      <c r="C131" s="40"/>
      <c r="D131" s="235" t="s">
        <v>201</v>
      </c>
      <c r="E131" s="40"/>
      <c r="F131" s="245" t="s">
        <v>914</v>
      </c>
      <c r="G131" s="40"/>
      <c r="H131" s="40"/>
      <c r="I131" s="246"/>
      <c r="J131" s="40"/>
      <c r="K131" s="40"/>
      <c r="L131" s="44"/>
      <c r="M131" s="247"/>
      <c r="N131" s="24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201</v>
      </c>
      <c r="AU131" s="17" t="s">
        <v>88</v>
      </c>
    </row>
    <row r="132" s="2" customFormat="1" ht="24.15" customHeight="1">
      <c r="A132" s="38"/>
      <c r="B132" s="39"/>
      <c r="C132" s="219" t="s">
        <v>180</v>
      </c>
      <c r="D132" s="219" t="s">
        <v>176</v>
      </c>
      <c r="E132" s="220" t="s">
        <v>346</v>
      </c>
      <c r="F132" s="221" t="s">
        <v>347</v>
      </c>
      <c r="G132" s="222" t="s">
        <v>344</v>
      </c>
      <c r="H132" s="223">
        <v>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1253</v>
      </c>
    </row>
    <row r="133" s="2" customFormat="1" ht="37.8" customHeight="1">
      <c r="A133" s="38"/>
      <c r="B133" s="39"/>
      <c r="C133" s="219" t="s">
        <v>196</v>
      </c>
      <c r="D133" s="219" t="s">
        <v>176</v>
      </c>
      <c r="E133" s="220" t="s">
        <v>1254</v>
      </c>
      <c r="F133" s="221" t="s">
        <v>1255</v>
      </c>
      <c r="G133" s="222" t="s">
        <v>344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1256</v>
      </c>
    </row>
    <row r="134" s="2" customFormat="1" ht="37.8" customHeight="1">
      <c r="A134" s="38"/>
      <c r="B134" s="39"/>
      <c r="C134" s="219" t="s">
        <v>203</v>
      </c>
      <c r="D134" s="219" t="s">
        <v>176</v>
      </c>
      <c r="E134" s="220" t="s">
        <v>833</v>
      </c>
      <c r="F134" s="221" t="s">
        <v>834</v>
      </c>
      <c r="G134" s="222" t="s">
        <v>188</v>
      </c>
      <c r="H134" s="223">
        <v>6.6559999999999997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1.8200000000000001</v>
      </c>
      <c r="T134" s="230">
        <f>S134*H134</f>
        <v>12.11392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1257</v>
      </c>
    </row>
    <row r="135" s="2" customFormat="1">
      <c r="A135" s="38"/>
      <c r="B135" s="39"/>
      <c r="C135" s="40"/>
      <c r="D135" s="235" t="s">
        <v>201</v>
      </c>
      <c r="E135" s="40"/>
      <c r="F135" s="245" t="s">
        <v>1258</v>
      </c>
      <c r="G135" s="40"/>
      <c r="H135" s="40"/>
      <c r="I135" s="246"/>
      <c r="J135" s="40"/>
      <c r="K135" s="40"/>
      <c r="L135" s="44"/>
      <c r="M135" s="247"/>
      <c r="N135" s="24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201</v>
      </c>
      <c r="AU135" s="17" t="s">
        <v>88</v>
      </c>
    </row>
    <row r="136" s="14" customFormat="1">
      <c r="A136" s="14"/>
      <c r="B136" s="249"/>
      <c r="C136" s="250"/>
      <c r="D136" s="235" t="s">
        <v>190</v>
      </c>
      <c r="E136" s="251" t="s">
        <v>1</v>
      </c>
      <c r="F136" s="252" t="s">
        <v>1259</v>
      </c>
      <c r="G136" s="250"/>
      <c r="H136" s="251" t="s">
        <v>1</v>
      </c>
      <c r="I136" s="253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190</v>
      </c>
      <c r="AU136" s="258" t="s">
        <v>88</v>
      </c>
      <c r="AV136" s="14" t="s">
        <v>86</v>
      </c>
      <c r="AW136" s="14" t="s">
        <v>34</v>
      </c>
      <c r="AX136" s="14" t="s">
        <v>78</v>
      </c>
      <c r="AY136" s="258" t="s">
        <v>174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1260</v>
      </c>
      <c r="G137" s="234"/>
      <c r="H137" s="238">
        <v>3.1360000000000001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174</v>
      </c>
    </row>
    <row r="138" s="14" customFormat="1">
      <c r="A138" s="14"/>
      <c r="B138" s="249"/>
      <c r="C138" s="250"/>
      <c r="D138" s="235" t="s">
        <v>190</v>
      </c>
      <c r="E138" s="251" t="s">
        <v>1</v>
      </c>
      <c r="F138" s="252" t="s">
        <v>1261</v>
      </c>
      <c r="G138" s="250"/>
      <c r="H138" s="251" t="s">
        <v>1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190</v>
      </c>
      <c r="AU138" s="258" t="s">
        <v>88</v>
      </c>
      <c r="AV138" s="14" t="s">
        <v>86</v>
      </c>
      <c r="AW138" s="14" t="s">
        <v>34</v>
      </c>
      <c r="AX138" s="14" t="s">
        <v>78</v>
      </c>
      <c r="AY138" s="258" t="s">
        <v>174</v>
      </c>
    </row>
    <row r="139" s="13" customFormat="1">
      <c r="A139" s="13"/>
      <c r="B139" s="233"/>
      <c r="C139" s="234"/>
      <c r="D139" s="235" t="s">
        <v>190</v>
      </c>
      <c r="E139" s="236" t="s">
        <v>1</v>
      </c>
      <c r="F139" s="237" t="s">
        <v>1262</v>
      </c>
      <c r="G139" s="234"/>
      <c r="H139" s="238">
        <v>3.52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190</v>
      </c>
      <c r="AU139" s="244" t="s">
        <v>88</v>
      </c>
      <c r="AV139" s="13" t="s">
        <v>88</v>
      </c>
      <c r="AW139" s="13" t="s">
        <v>34</v>
      </c>
      <c r="AX139" s="13" t="s">
        <v>78</v>
      </c>
      <c r="AY139" s="244" t="s">
        <v>174</v>
      </c>
    </row>
    <row r="140" s="15" customFormat="1">
      <c r="A140" s="15"/>
      <c r="B140" s="259"/>
      <c r="C140" s="260"/>
      <c r="D140" s="235" t="s">
        <v>190</v>
      </c>
      <c r="E140" s="261" t="s">
        <v>1</v>
      </c>
      <c r="F140" s="262" t="s">
        <v>275</v>
      </c>
      <c r="G140" s="260"/>
      <c r="H140" s="263">
        <v>6.6560000000000006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190</v>
      </c>
      <c r="AU140" s="269" t="s">
        <v>88</v>
      </c>
      <c r="AV140" s="15" t="s">
        <v>180</v>
      </c>
      <c r="AW140" s="15" t="s">
        <v>34</v>
      </c>
      <c r="AX140" s="15" t="s">
        <v>86</v>
      </c>
      <c r="AY140" s="269" t="s">
        <v>174</v>
      </c>
    </row>
    <row r="141" s="2" customFormat="1" ht="21.75" customHeight="1">
      <c r="A141" s="38"/>
      <c r="B141" s="39"/>
      <c r="C141" s="219" t="s">
        <v>208</v>
      </c>
      <c r="D141" s="219" t="s">
        <v>176</v>
      </c>
      <c r="E141" s="220" t="s">
        <v>197</v>
      </c>
      <c r="F141" s="221" t="s">
        <v>198</v>
      </c>
      <c r="G141" s="222" t="s">
        <v>199</v>
      </c>
      <c r="H141" s="223">
        <v>24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0.021930000000000002</v>
      </c>
      <c r="R141" s="229">
        <f>Q141*H141</f>
        <v>0.52632000000000001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1263</v>
      </c>
    </row>
    <row r="142" s="2" customFormat="1">
      <c r="A142" s="38"/>
      <c r="B142" s="39"/>
      <c r="C142" s="40"/>
      <c r="D142" s="235" t="s">
        <v>201</v>
      </c>
      <c r="E142" s="40"/>
      <c r="F142" s="245" t="s">
        <v>354</v>
      </c>
      <c r="G142" s="40"/>
      <c r="H142" s="40"/>
      <c r="I142" s="246"/>
      <c r="J142" s="40"/>
      <c r="K142" s="40"/>
      <c r="L142" s="44"/>
      <c r="M142" s="247"/>
      <c r="N142" s="24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201</v>
      </c>
      <c r="AU142" s="17" t="s">
        <v>88</v>
      </c>
    </row>
    <row r="143" s="2" customFormat="1" ht="24.15" customHeight="1">
      <c r="A143" s="38"/>
      <c r="B143" s="39"/>
      <c r="C143" s="219" t="s">
        <v>213</v>
      </c>
      <c r="D143" s="219" t="s">
        <v>176</v>
      </c>
      <c r="E143" s="220" t="s">
        <v>204</v>
      </c>
      <c r="F143" s="221" t="s">
        <v>205</v>
      </c>
      <c r="G143" s="222" t="s">
        <v>206</v>
      </c>
      <c r="H143" s="223">
        <v>80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3.0000000000000001E-05</v>
      </c>
      <c r="R143" s="229">
        <f>Q143*H143</f>
        <v>0.0024000000000000002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1264</v>
      </c>
    </row>
    <row r="144" s="2" customFormat="1" ht="37.8" customHeight="1">
      <c r="A144" s="38"/>
      <c r="B144" s="39"/>
      <c r="C144" s="219" t="s">
        <v>218</v>
      </c>
      <c r="D144" s="219" t="s">
        <v>176</v>
      </c>
      <c r="E144" s="220" t="s">
        <v>209</v>
      </c>
      <c r="F144" s="221" t="s">
        <v>210</v>
      </c>
      <c r="G144" s="222" t="s">
        <v>211</v>
      </c>
      <c r="H144" s="223">
        <v>10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1265</v>
      </c>
    </row>
    <row r="145" s="2" customFormat="1" ht="62.7" customHeight="1">
      <c r="A145" s="38"/>
      <c r="B145" s="39"/>
      <c r="C145" s="219" t="s">
        <v>222</v>
      </c>
      <c r="D145" s="219" t="s">
        <v>176</v>
      </c>
      <c r="E145" s="220" t="s">
        <v>214</v>
      </c>
      <c r="F145" s="221" t="s">
        <v>215</v>
      </c>
      <c r="G145" s="222" t="s">
        <v>188</v>
      </c>
      <c r="H145" s="223">
        <v>7.1040000000000001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180</v>
      </c>
      <c r="AT145" s="231" t="s">
        <v>176</v>
      </c>
      <c r="AU145" s="231" t="s">
        <v>88</v>
      </c>
      <c r="AY145" s="17" t="s">
        <v>174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180</v>
      </c>
      <c r="BM145" s="231" t="s">
        <v>1266</v>
      </c>
    </row>
    <row r="146" s="13" customFormat="1">
      <c r="A146" s="13"/>
      <c r="B146" s="233"/>
      <c r="C146" s="234"/>
      <c r="D146" s="235" t="s">
        <v>190</v>
      </c>
      <c r="E146" s="236" t="s">
        <v>1</v>
      </c>
      <c r="F146" s="237" t="s">
        <v>1267</v>
      </c>
      <c r="G146" s="234"/>
      <c r="H146" s="238">
        <v>7.1040000000000001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190</v>
      </c>
      <c r="AU146" s="244" t="s">
        <v>88</v>
      </c>
      <c r="AV146" s="13" t="s">
        <v>88</v>
      </c>
      <c r="AW146" s="13" t="s">
        <v>34</v>
      </c>
      <c r="AX146" s="13" t="s">
        <v>86</v>
      </c>
      <c r="AY146" s="244" t="s">
        <v>174</v>
      </c>
    </row>
    <row r="147" s="2" customFormat="1" ht="44.25" customHeight="1">
      <c r="A147" s="38"/>
      <c r="B147" s="39"/>
      <c r="C147" s="219" t="s">
        <v>227</v>
      </c>
      <c r="D147" s="219" t="s">
        <v>176</v>
      </c>
      <c r="E147" s="220" t="s">
        <v>1268</v>
      </c>
      <c r="F147" s="221" t="s">
        <v>1269</v>
      </c>
      <c r="G147" s="222" t="s">
        <v>188</v>
      </c>
      <c r="H147" s="223">
        <v>7.9359999999999999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180</v>
      </c>
      <c r="AT147" s="231" t="s">
        <v>176</v>
      </c>
      <c r="AU147" s="231" t="s">
        <v>88</v>
      </c>
      <c r="AY147" s="17" t="s">
        <v>174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180</v>
      </c>
      <c r="BM147" s="231" t="s">
        <v>1270</v>
      </c>
    </row>
    <row r="148" s="14" customFormat="1">
      <c r="A148" s="14"/>
      <c r="B148" s="249"/>
      <c r="C148" s="250"/>
      <c r="D148" s="235" t="s">
        <v>190</v>
      </c>
      <c r="E148" s="251" t="s">
        <v>1</v>
      </c>
      <c r="F148" s="252" t="s">
        <v>1271</v>
      </c>
      <c r="G148" s="250"/>
      <c r="H148" s="251" t="s">
        <v>1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190</v>
      </c>
      <c r="AU148" s="258" t="s">
        <v>88</v>
      </c>
      <c r="AV148" s="14" t="s">
        <v>86</v>
      </c>
      <c r="AW148" s="14" t="s">
        <v>34</v>
      </c>
      <c r="AX148" s="14" t="s">
        <v>78</v>
      </c>
      <c r="AY148" s="258" t="s">
        <v>174</v>
      </c>
    </row>
    <row r="149" s="13" customFormat="1">
      <c r="A149" s="13"/>
      <c r="B149" s="233"/>
      <c r="C149" s="234"/>
      <c r="D149" s="235" t="s">
        <v>190</v>
      </c>
      <c r="E149" s="236" t="s">
        <v>1</v>
      </c>
      <c r="F149" s="237" t="s">
        <v>1262</v>
      </c>
      <c r="G149" s="234"/>
      <c r="H149" s="238">
        <v>3.52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190</v>
      </c>
      <c r="AU149" s="244" t="s">
        <v>88</v>
      </c>
      <c r="AV149" s="13" t="s">
        <v>88</v>
      </c>
      <c r="AW149" s="13" t="s">
        <v>34</v>
      </c>
      <c r="AX149" s="13" t="s">
        <v>78</v>
      </c>
      <c r="AY149" s="244" t="s">
        <v>174</v>
      </c>
    </row>
    <row r="150" s="14" customFormat="1">
      <c r="A150" s="14"/>
      <c r="B150" s="249"/>
      <c r="C150" s="250"/>
      <c r="D150" s="235" t="s">
        <v>190</v>
      </c>
      <c r="E150" s="251" t="s">
        <v>1</v>
      </c>
      <c r="F150" s="252" t="s">
        <v>1272</v>
      </c>
      <c r="G150" s="250"/>
      <c r="H150" s="251" t="s">
        <v>1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190</v>
      </c>
      <c r="AU150" s="258" t="s">
        <v>88</v>
      </c>
      <c r="AV150" s="14" t="s">
        <v>86</v>
      </c>
      <c r="AW150" s="14" t="s">
        <v>34</v>
      </c>
      <c r="AX150" s="14" t="s">
        <v>78</v>
      </c>
      <c r="AY150" s="258" t="s">
        <v>174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1273</v>
      </c>
      <c r="G151" s="234"/>
      <c r="H151" s="238">
        <v>4.4160000000000004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78</v>
      </c>
      <c r="AY151" s="244" t="s">
        <v>174</v>
      </c>
    </row>
    <row r="152" s="15" customFormat="1">
      <c r="A152" s="15"/>
      <c r="B152" s="259"/>
      <c r="C152" s="260"/>
      <c r="D152" s="235" t="s">
        <v>190</v>
      </c>
      <c r="E152" s="261" t="s">
        <v>1</v>
      </c>
      <c r="F152" s="262" t="s">
        <v>275</v>
      </c>
      <c r="G152" s="260"/>
      <c r="H152" s="263">
        <v>7.9359999999999999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190</v>
      </c>
      <c r="AU152" s="269" t="s">
        <v>88</v>
      </c>
      <c r="AV152" s="15" t="s">
        <v>180</v>
      </c>
      <c r="AW152" s="15" t="s">
        <v>34</v>
      </c>
      <c r="AX152" s="15" t="s">
        <v>86</v>
      </c>
      <c r="AY152" s="269" t="s">
        <v>174</v>
      </c>
    </row>
    <row r="153" s="2" customFormat="1" ht="37.8" customHeight="1">
      <c r="A153" s="38"/>
      <c r="B153" s="39"/>
      <c r="C153" s="219" t="s">
        <v>231</v>
      </c>
      <c r="D153" s="219" t="s">
        <v>176</v>
      </c>
      <c r="E153" s="220" t="s">
        <v>1274</v>
      </c>
      <c r="F153" s="221" t="s">
        <v>1275</v>
      </c>
      <c r="G153" s="222" t="s">
        <v>344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1276</v>
      </c>
    </row>
    <row r="154" s="2" customFormat="1" ht="62.7" customHeight="1">
      <c r="A154" s="38"/>
      <c r="B154" s="39"/>
      <c r="C154" s="219" t="s">
        <v>237</v>
      </c>
      <c r="D154" s="219" t="s">
        <v>176</v>
      </c>
      <c r="E154" s="220" t="s">
        <v>1277</v>
      </c>
      <c r="F154" s="221" t="s">
        <v>1278</v>
      </c>
      <c r="G154" s="222" t="s">
        <v>344</v>
      </c>
      <c r="H154" s="223">
        <v>14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1279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1280</v>
      </c>
      <c r="G155" s="234"/>
      <c r="H155" s="238">
        <v>14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2" customFormat="1" ht="62.7" customHeight="1">
      <c r="A156" s="38"/>
      <c r="B156" s="39"/>
      <c r="C156" s="219" t="s">
        <v>244</v>
      </c>
      <c r="D156" s="219" t="s">
        <v>176</v>
      </c>
      <c r="E156" s="220" t="s">
        <v>219</v>
      </c>
      <c r="F156" s="221" t="s">
        <v>220</v>
      </c>
      <c r="G156" s="222" t="s">
        <v>188</v>
      </c>
      <c r="H156" s="223">
        <v>15.039999999999999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1281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1282</v>
      </c>
      <c r="G157" s="234"/>
      <c r="H157" s="238">
        <v>15.039999999999999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174</v>
      </c>
    </row>
    <row r="158" s="2" customFormat="1" ht="66.75" customHeight="1">
      <c r="A158" s="38"/>
      <c r="B158" s="39"/>
      <c r="C158" s="219" t="s">
        <v>8</v>
      </c>
      <c r="D158" s="219" t="s">
        <v>176</v>
      </c>
      <c r="E158" s="220" t="s">
        <v>223</v>
      </c>
      <c r="F158" s="221" t="s">
        <v>224</v>
      </c>
      <c r="G158" s="222" t="s">
        <v>188</v>
      </c>
      <c r="H158" s="223">
        <v>75.200000000000003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180</v>
      </c>
      <c r="AT158" s="231" t="s">
        <v>176</v>
      </c>
      <c r="AU158" s="231" t="s">
        <v>88</v>
      </c>
      <c r="AY158" s="17" t="s">
        <v>174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180</v>
      </c>
      <c r="BM158" s="231" t="s">
        <v>1283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1284</v>
      </c>
      <c r="G159" s="234"/>
      <c r="H159" s="238">
        <v>75.200000000000003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174</v>
      </c>
    </row>
    <row r="160" s="2" customFormat="1" ht="44.25" customHeight="1">
      <c r="A160" s="38"/>
      <c r="B160" s="39"/>
      <c r="C160" s="219" t="s">
        <v>253</v>
      </c>
      <c r="D160" s="219" t="s">
        <v>176</v>
      </c>
      <c r="E160" s="220" t="s">
        <v>228</v>
      </c>
      <c r="F160" s="221" t="s">
        <v>229</v>
      </c>
      <c r="G160" s="222" t="s">
        <v>188</v>
      </c>
      <c r="H160" s="223">
        <v>15.039999999999999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1285</v>
      </c>
    </row>
    <row r="161" s="2" customFormat="1" ht="37.8" customHeight="1">
      <c r="A161" s="38"/>
      <c r="B161" s="39"/>
      <c r="C161" s="219" t="s">
        <v>258</v>
      </c>
      <c r="D161" s="219" t="s">
        <v>176</v>
      </c>
      <c r="E161" s="220" t="s">
        <v>232</v>
      </c>
      <c r="F161" s="221" t="s">
        <v>233</v>
      </c>
      <c r="G161" s="222" t="s">
        <v>188</v>
      </c>
      <c r="H161" s="223">
        <v>17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180</v>
      </c>
      <c r="AT161" s="231" t="s">
        <v>176</v>
      </c>
      <c r="AU161" s="231" t="s">
        <v>88</v>
      </c>
      <c r="AY161" s="17" t="s">
        <v>174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180</v>
      </c>
      <c r="BM161" s="231" t="s">
        <v>1286</v>
      </c>
    </row>
    <row r="162" s="2" customFormat="1">
      <c r="A162" s="38"/>
      <c r="B162" s="39"/>
      <c r="C162" s="40"/>
      <c r="D162" s="235" t="s">
        <v>201</v>
      </c>
      <c r="E162" s="40"/>
      <c r="F162" s="245" t="s">
        <v>235</v>
      </c>
      <c r="G162" s="40"/>
      <c r="H162" s="40"/>
      <c r="I162" s="246"/>
      <c r="J162" s="40"/>
      <c r="K162" s="40"/>
      <c r="L162" s="44"/>
      <c r="M162" s="247"/>
      <c r="N162" s="24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201</v>
      </c>
      <c r="AU162" s="17" t="s">
        <v>88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533</v>
      </c>
      <c r="G163" s="234"/>
      <c r="H163" s="238">
        <v>17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2" customFormat="1" ht="44.25" customHeight="1">
      <c r="A164" s="38"/>
      <c r="B164" s="39"/>
      <c r="C164" s="219" t="s">
        <v>262</v>
      </c>
      <c r="D164" s="219" t="s">
        <v>176</v>
      </c>
      <c r="E164" s="220" t="s">
        <v>238</v>
      </c>
      <c r="F164" s="221" t="s">
        <v>239</v>
      </c>
      <c r="G164" s="222" t="s">
        <v>240</v>
      </c>
      <c r="H164" s="223">
        <v>27.071999999999999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1287</v>
      </c>
    </row>
    <row r="165" s="13" customFormat="1">
      <c r="A165" s="13"/>
      <c r="B165" s="233"/>
      <c r="C165" s="234"/>
      <c r="D165" s="235" t="s">
        <v>190</v>
      </c>
      <c r="E165" s="236" t="s">
        <v>1</v>
      </c>
      <c r="F165" s="237" t="s">
        <v>1288</v>
      </c>
      <c r="G165" s="234"/>
      <c r="H165" s="238">
        <v>27.071999999999999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190</v>
      </c>
      <c r="AU165" s="244" t="s">
        <v>88</v>
      </c>
      <c r="AV165" s="13" t="s">
        <v>88</v>
      </c>
      <c r="AW165" s="13" t="s">
        <v>34</v>
      </c>
      <c r="AX165" s="13" t="s">
        <v>86</v>
      </c>
      <c r="AY165" s="244" t="s">
        <v>174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88</v>
      </c>
      <c r="F166" s="217" t="s">
        <v>1153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SUM(P167:P171)</f>
        <v>0</v>
      </c>
      <c r="Q166" s="211"/>
      <c r="R166" s="212">
        <f>SUM(R167:R171)</f>
        <v>5.7760000000000007</v>
      </c>
      <c r="S166" s="211"/>
      <c r="T166" s="213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174</v>
      </c>
      <c r="BK166" s="216">
        <f>SUM(BK167:BK171)</f>
        <v>0</v>
      </c>
    </row>
    <row r="167" s="2" customFormat="1" ht="24.15" customHeight="1">
      <c r="A167" s="38"/>
      <c r="B167" s="39"/>
      <c r="C167" s="219" t="s">
        <v>267</v>
      </c>
      <c r="D167" s="219" t="s">
        <v>176</v>
      </c>
      <c r="E167" s="220" t="s">
        <v>1154</v>
      </c>
      <c r="F167" s="221" t="s">
        <v>1155</v>
      </c>
      <c r="G167" s="222" t="s">
        <v>179</v>
      </c>
      <c r="H167" s="223">
        <v>12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0.108</v>
      </c>
      <c r="R167" s="229">
        <f>Q167*H167</f>
        <v>1.296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1289</v>
      </c>
    </row>
    <row r="168" s="2" customFormat="1">
      <c r="A168" s="38"/>
      <c r="B168" s="39"/>
      <c r="C168" s="40"/>
      <c r="D168" s="235" t="s">
        <v>201</v>
      </c>
      <c r="E168" s="40"/>
      <c r="F168" s="245" t="s">
        <v>1157</v>
      </c>
      <c r="G168" s="40"/>
      <c r="H168" s="40"/>
      <c r="I168" s="246"/>
      <c r="J168" s="40"/>
      <c r="K168" s="40"/>
      <c r="L168" s="44"/>
      <c r="M168" s="247"/>
      <c r="N168" s="24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201</v>
      </c>
      <c r="AU168" s="17" t="s">
        <v>88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1158</v>
      </c>
      <c r="G169" s="234"/>
      <c r="H169" s="238">
        <v>12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2" customFormat="1" ht="16.5" customHeight="1">
      <c r="A170" s="38"/>
      <c r="B170" s="39"/>
      <c r="C170" s="275" t="s">
        <v>276</v>
      </c>
      <c r="D170" s="275" t="s">
        <v>1159</v>
      </c>
      <c r="E170" s="276" t="s">
        <v>1160</v>
      </c>
      <c r="F170" s="277" t="s">
        <v>1161</v>
      </c>
      <c r="G170" s="278" t="s">
        <v>344</v>
      </c>
      <c r="H170" s="279">
        <v>4</v>
      </c>
      <c r="I170" s="280"/>
      <c r="J170" s="281">
        <f>ROUND(I170*H170,2)</f>
        <v>0</v>
      </c>
      <c r="K170" s="282"/>
      <c r="L170" s="283"/>
      <c r="M170" s="284" t="s">
        <v>1</v>
      </c>
      <c r="N170" s="285" t="s">
        <v>43</v>
      </c>
      <c r="O170" s="91"/>
      <c r="P170" s="229">
        <f>O170*H170</f>
        <v>0</v>
      </c>
      <c r="Q170" s="229">
        <v>1.1200000000000001</v>
      </c>
      <c r="R170" s="229">
        <f>Q170*H170</f>
        <v>4.4800000000000004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213</v>
      </c>
      <c r="AT170" s="231" t="s">
        <v>1159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1290</v>
      </c>
    </row>
    <row r="171" s="13" customFormat="1">
      <c r="A171" s="13"/>
      <c r="B171" s="233"/>
      <c r="C171" s="234"/>
      <c r="D171" s="235" t="s">
        <v>190</v>
      </c>
      <c r="E171" s="234"/>
      <c r="F171" s="237" t="s">
        <v>1163</v>
      </c>
      <c r="G171" s="234"/>
      <c r="H171" s="238">
        <v>4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4</v>
      </c>
      <c r="AX171" s="13" t="s">
        <v>86</v>
      </c>
      <c r="AY171" s="244" t="s">
        <v>174</v>
      </c>
    </row>
    <row r="172" s="12" customFormat="1" ht="22.8" customHeight="1">
      <c r="A172" s="12"/>
      <c r="B172" s="203"/>
      <c r="C172" s="204"/>
      <c r="D172" s="205" t="s">
        <v>77</v>
      </c>
      <c r="E172" s="217" t="s">
        <v>180</v>
      </c>
      <c r="F172" s="217" t="s">
        <v>257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SUM(P173:P184)</f>
        <v>0</v>
      </c>
      <c r="Q172" s="211"/>
      <c r="R172" s="212">
        <f>SUM(R173:R184)</f>
        <v>45.863301120000003</v>
      </c>
      <c r="S172" s="211"/>
      <c r="T172" s="213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86</v>
      </c>
      <c r="AT172" s="215" t="s">
        <v>77</v>
      </c>
      <c r="AU172" s="215" t="s">
        <v>86</v>
      </c>
      <c r="AY172" s="214" t="s">
        <v>174</v>
      </c>
      <c r="BK172" s="216">
        <f>SUM(BK173:BK184)</f>
        <v>0</v>
      </c>
    </row>
    <row r="173" s="2" customFormat="1" ht="44.25" customHeight="1">
      <c r="A173" s="38"/>
      <c r="B173" s="39"/>
      <c r="C173" s="219" t="s">
        <v>7</v>
      </c>
      <c r="D173" s="219" t="s">
        <v>176</v>
      </c>
      <c r="E173" s="220" t="s">
        <v>268</v>
      </c>
      <c r="F173" s="221" t="s">
        <v>269</v>
      </c>
      <c r="G173" s="222" t="s">
        <v>188</v>
      </c>
      <c r="H173" s="223">
        <v>13.504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2.13408</v>
      </c>
      <c r="R173" s="229">
        <f>Q173*H173</f>
        <v>28.81861632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180</v>
      </c>
      <c r="AT173" s="231" t="s">
        <v>176</v>
      </c>
      <c r="AU173" s="231" t="s">
        <v>88</v>
      </c>
      <c r="AY173" s="17" t="s">
        <v>174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180</v>
      </c>
      <c r="BM173" s="231" t="s">
        <v>1291</v>
      </c>
    </row>
    <row r="174" s="14" customFormat="1">
      <c r="A174" s="14"/>
      <c r="B174" s="249"/>
      <c r="C174" s="250"/>
      <c r="D174" s="235" t="s">
        <v>190</v>
      </c>
      <c r="E174" s="251" t="s">
        <v>1</v>
      </c>
      <c r="F174" s="252" t="s">
        <v>1292</v>
      </c>
      <c r="G174" s="250"/>
      <c r="H174" s="251" t="s">
        <v>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190</v>
      </c>
      <c r="AU174" s="258" t="s">
        <v>88</v>
      </c>
      <c r="AV174" s="14" t="s">
        <v>86</v>
      </c>
      <c r="AW174" s="14" t="s">
        <v>34</v>
      </c>
      <c r="AX174" s="14" t="s">
        <v>78</v>
      </c>
      <c r="AY174" s="258" t="s">
        <v>174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1293</v>
      </c>
      <c r="G175" s="234"/>
      <c r="H175" s="238">
        <v>9.984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78</v>
      </c>
      <c r="AY175" s="244" t="s">
        <v>174</v>
      </c>
    </row>
    <row r="176" s="14" customFormat="1">
      <c r="A176" s="14"/>
      <c r="B176" s="249"/>
      <c r="C176" s="250"/>
      <c r="D176" s="235" t="s">
        <v>190</v>
      </c>
      <c r="E176" s="251" t="s">
        <v>1</v>
      </c>
      <c r="F176" s="252" t="s">
        <v>1294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190</v>
      </c>
      <c r="AU176" s="258" t="s">
        <v>88</v>
      </c>
      <c r="AV176" s="14" t="s">
        <v>86</v>
      </c>
      <c r="AW176" s="14" t="s">
        <v>34</v>
      </c>
      <c r="AX176" s="14" t="s">
        <v>78</v>
      </c>
      <c r="AY176" s="258" t="s">
        <v>174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1262</v>
      </c>
      <c r="G177" s="234"/>
      <c r="H177" s="238">
        <v>3.52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78</v>
      </c>
      <c r="AY177" s="244" t="s">
        <v>174</v>
      </c>
    </row>
    <row r="178" s="15" customFormat="1">
      <c r="A178" s="15"/>
      <c r="B178" s="259"/>
      <c r="C178" s="260"/>
      <c r="D178" s="235" t="s">
        <v>190</v>
      </c>
      <c r="E178" s="261" t="s">
        <v>1</v>
      </c>
      <c r="F178" s="262" t="s">
        <v>275</v>
      </c>
      <c r="G178" s="260"/>
      <c r="H178" s="263">
        <v>13.504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9" t="s">
        <v>190</v>
      </c>
      <c r="AU178" s="269" t="s">
        <v>88</v>
      </c>
      <c r="AV178" s="15" t="s">
        <v>180</v>
      </c>
      <c r="AW178" s="15" t="s">
        <v>34</v>
      </c>
      <c r="AX178" s="15" t="s">
        <v>86</v>
      </c>
      <c r="AY178" s="269" t="s">
        <v>174</v>
      </c>
    </row>
    <row r="179" s="2" customFormat="1" ht="37.8" customHeight="1">
      <c r="A179" s="38"/>
      <c r="B179" s="39"/>
      <c r="C179" s="219" t="s">
        <v>287</v>
      </c>
      <c r="D179" s="219" t="s">
        <v>176</v>
      </c>
      <c r="E179" s="220" t="s">
        <v>467</v>
      </c>
      <c r="F179" s="221" t="s">
        <v>468</v>
      </c>
      <c r="G179" s="222" t="s">
        <v>188</v>
      </c>
      <c r="H179" s="223">
        <v>8.5359999999999996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43</v>
      </c>
      <c r="O179" s="91"/>
      <c r="P179" s="229">
        <f>O179*H179</f>
        <v>0</v>
      </c>
      <c r="Q179" s="229">
        <v>1.9967999999999999</v>
      </c>
      <c r="R179" s="229">
        <f>Q179*H179</f>
        <v>17.044684799999999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180</v>
      </c>
      <c r="AT179" s="231" t="s">
        <v>176</v>
      </c>
      <c r="AU179" s="231" t="s">
        <v>88</v>
      </c>
      <c r="AY179" s="17" t="s">
        <v>174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86</v>
      </c>
      <c r="BK179" s="232">
        <f>ROUND(I179*H179,2)</f>
        <v>0</v>
      </c>
      <c r="BL179" s="17" t="s">
        <v>180</v>
      </c>
      <c r="BM179" s="231" t="s">
        <v>1295</v>
      </c>
    </row>
    <row r="180" s="14" customFormat="1">
      <c r="A180" s="14"/>
      <c r="B180" s="249"/>
      <c r="C180" s="250"/>
      <c r="D180" s="235" t="s">
        <v>190</v>
      </c>
      <c r="E180" s="251" t="s">
        <v>1</v>
      </c>
      <c r="F180" s="252" t="s">
        <v>1296</v>
      </c>
      <c r="G180" s="250"/>
      <c r="H180" s="251" t="s">
        <v>1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190</v>
      </c>
      <c r="AU180" s="258" t="s">
        <v>88</v>
      </c>
      <c r="AV180" s="14" t="s">
        <v>86</v>
      </c>
      <c r="AW180" s="14" t="s">
        <v>34</v>
      </c>
      <c r="AX180" s="14" t="s">
        <v>78</v>
      </c>
      <c r="AY180" s="258" t="s">
        <v>174</v>
      </c>
    </row>
    <row r="181" s="13" customFormat="1">
      <c r="A181" s="13"/>
      <c r="B181" s="233"/>
      <c r="C181" s="234"/>
      <c r="D181" s="235" t="s">
        <v>190</v>
      </c>
      <c r="E181" s="236" t="s">
        <v>1</v>
      </c>
      <c r="F181" s="237" t="s">
        <v>1297</v>
      </c>
      <c r="G181" s="234"/>
      <c r="H181" s="238">
        <v>8.5359999999999996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190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174</v>
      </c>
    </row>
    <row r="182" s="2" customFormat="1" ht="33" customHeight="1">
      <c r="A182" s="38"/>
      <c r="B182" s="39"/>
      <c r="C182" s="219" t="s">
        <v>294</v>
      </c>
      <c r="D182" s="219" t="s">
        <v>176</v>
      </c>
      <c r="E182" s="220" t="s">
        <v>474</v>
      </c>
      <c r="F182" s="221" t="s">
        <v>475</v>
      </c>
      <c r="G182" s="222" t="s">
        <v>179</v>
      </c>
      <c r="H182" s="223">
        <v>18.968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180</v>
      </c>
      <c r="AT182" s="231" t="s">
        <v>176</v>
      </c>
      <c r="AU182" s="231" t="s">
        <v>88</v>
      </c>
      <c r="AY182" s="17" t="s">
        <v>174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180</v>
      </c>
      <c r="BM182" s="231" t="s">
        <v>1298</v>
      </c>
    </row>
    <row r="183" s="14" customFormat="1">
      <c r="A183" s="14"/>
      <c r="B183" s="249"/>
      <c r="C183" s="250"/>
      <c r="D183" s="235" t="s">
        <v>190</v>
      </c>
      <c r="E183" s="251" t="s">
        <v>1</v>
      </c>
      <c r="F183" s="252" t="s">
        <v>1196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190</v>
      </c>
      <c r="AU183" s="258" t="s">
        <v>88</v>
      </c>
      <c r="AV183" s="14" t="s">
        <v>86</v>
      </c>
      <c r="AW183" s="14" t="s">
        <v>34</v>
      </c>
      <c r="AX183" s="14" t="s">
        <v>78</v>
      </c>
      <c r="AY183" s="258" t="s">
        <v>174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1299</v>
      </c>
      <c r="G184" s="234"/>
      <c r="H184" s="238">
        <v>18.968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174</v>
      </c>
    </row>
    <row r="185" s="12" customFormat="1" ht="22.8" customHeight="1">
      <c r="A185" s="12"/>
      <c r="B185" s="203"/>
      <c r="C185" s="204"/>
      <c r="D185" s="205" t="s">
        <v>77</v>
      </c>
      <c r="E185" s="217" t="s">
        <v>203</v>
      </c>
      <c r="F185" s="217" t="s">
        <v>281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SUM(P186:P191)</f>
        <v>0</v>
      </c>
      <c r="Q185" s="211"/>
      <c r="R185" s="212">
        <f>SUM(R186:R191)</f>
        <v>1.1725249199999999</v>
      </c>
      <c r="S185" s="211"/>
      <c r="T185" s="213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86</v>
      </c>
      <c r="AT185" s="215" t="s">
        <v>77</v>
      </c>
      <c r="AU185" s="215" t="s">
        <v>86</v>
      </c>
      <c r="AY185" s="214" t="s">
        <v>174</v>
      </c>
      <c r="BK185" s="216">
        <f>SUM(BK186:BK191)</f>
        <v>0</v>
      </c>
    </row>
    <row r="186" s="2" customFormat="1" ht="44.25" customHeight="1">
      <c r="A186" s="38"/>
      <c r="B186" s="39"/>
      <c r="C186" s="219" t="s">
        <v>298</v>
      </c>
      <c r="D186" s="219" t="s">
        <v>176</v>
      </c>
      <c r="E186" s="220" t="s">
        <v>282</v>
      </c>
      <c r="F186" s="221" t="s">
        <v>283</v>
      </c>
      <c r="G186" s="222" t="s">
        <v>179</v>
      </c>
      <c r="H186" s="223">
        <v>8.9670000000000005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43</v>
      </c>
      <c r="O186" s="91"/>
      <c r="P186" s="229">
        <f>O186*H186</f>
        <v>0</v>
      </c>
      <c r="Q186" s="229">
        <v>0.13075999999999999</v>
      </c>
      <c r="R186" s="229">
        <f>Q186*H186</f>
        <v>1.1725249199999999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180</v>
      </c>
      <c r="AT186" s="231" t="s">
        <v>176</v>
      </c>
      <c r="AU186" s="231" t="s">
        <v>88</v>
      </c>
      <c r="AY186" s="17" t="s">
        <v>174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86</v>
      </c>
      <c r="BK186" s="232">
        <f>ROUND(I186*H186,2)</f>
        <v>0</v>
      </c>
      <c r="BL186" s="17" t="s">
        <v>180</v>
      </c>
      <c r="BM186" s="231" t="s">
        <v>1300</v>
      </c>
    </row>
    <row r="187" s="14" customFormat="1">
      <c r="A187" s="14"/>
      <c r="B187" s="249"/>
      <c r="C187" s="250"/>
      <c r="D187" s="235" t="s">
        <v>190</v>
      </c>
      <c r="E187" s="251" t="s">
        <v>1</v>
      </c>
      <c r="F187" s="252" t="s">
        <v>1301</v>
      </c>
      <c r="G187" s="250"/>
      <c r="H187" s="251" t="s">
        <v>1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190</v>
      </c>
      <c r="AU187" s="258" t="s">
        <v>88</v>
      </c>
      <c r="AV187" s="14" t="s">
        <v>86</v>
      </c>
      <c r="AW187" s="14" t="s">
        <v>34</v>
      </c>
      <c r="AX187" s="14" t="s">
        <v>78</v>
      </c>
      <c r="AY187" s="258" t="s">
        <v>174</v>
      </c>
    </row>
    <row r="188" s="13" customFormat="1">
      <c r="A188" s="13"/>
      <c r="B188" s="233"/>
      <c r="C188" s="234"/>
      <c r="D188" s="235" t="s">
        <v>190</v>
      </c>
      <c r="E188" s="236" t="s">
        <v>1</v>
      </c>
      <c r="F188" s="237" t="s">
        <v>1302</v>
      </c>
      <c r="G188" s="234"/>
      <c r="H188" s="238">
        <v>4.2489999999999997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190</v>
      </c>
      <c r="AU188" s="244" t="s">
        <v>88</v>
      </c>
      <c r="AV188" s="13" t="s">
        <v>88</v>
      </c>
      <c r="AW188" s="13" t="s">
        <v>34</v>
      </c>
      <c r="AX188" s="13" t="s">
        <v>78</v>
      </c>
      <c r="AY188" s="244" t="s">
        <v>174</v>
      </c>
    </row>
    <row r="189" s="14" customFormat="1">
      <c r="A189" s="14"/>
      <c r="B189" s="249"/>
      <c r="C189" s="250"/>
      <c r="D189" s="235" t="s">
        <v>190</v>
      </c>
      <c r="E189" s="251" t="s">
        <v>1</v>
      </c>
      <c r="F189" s="252" t="s">
        <v>1303</v>
      </c>
      <c r="G189" s="250"/>
      <c r="H189" s="251" t="s">
        <v>1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190</v>
      </c>
      <c r="AU189" s="258" t="s">
        <v>88</v>
      </c>
      <c r="AV189" s="14" t="s">
        <v>86</v>
      </c>
      <c r="AW189" s="14" t="s">
        <v>34</v>
      </c>
      <c r="AX189" s="14" t="s">
        <v>78</v>
      </c>
      <c r="AY189" s="258" t="s">
        <v>174</v>
      </c>
    </row>
    <row r="190" s="13" customFormat="1">
      <c r="A190" s="13"/>
      <c r="B190" s="233"/>
      <c r="C190" s="234"/>
      <c r="D190" s="235" t="s">
        <v>190</v>
      </c>
      <c r="E190" s="236" t="s">
        <v>1</v>
      </c>
      <c r="F190" s="237" t="s">
        <v>1304</v>
      </c>
      <c r="G190" s="234"/>
      <c r="H190" s="238">
        <v>4.718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190</v>
      </c>
      <c r="AU190" s="244" t="s">
        <v>88</v>
      </c>
      <c r="AV190" s="13" t="s">
        <v>88</v>
      </c>
      <c r="AW190" s="13" t="s">
        <v>34</v>
      </c>
      <c r="AX190" s="13" t="s">
        <v>78</v>
      </c>
      <c r="AY190" s="244" t="s">
        <v>174</v>
      </c>
    </row>
    <row r="191" s="15" customFormat="1">
      <c r="A191" s="15"/>
      <c r="B191" s="259"/>
      <c r="C191" s="260"/>
      <c r="D191" s="235" t="s">
        <v>190</v>
      </c>
      <c r="E191" s="261" t="s">
        <v>1</v>
      </c>
      <c r="F191" s="262" t="s">
        <v>275</v>
      </c>
      <c r="G191" s="260"/>
      <c r="H191" s="263">
        <v>8.9669999999999987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190</v>
      </c>
      <c r="AU191" s="269" t="s">
        <v>88</v>
      </c>
      <c r="AV191" s="15" t="s">
        <v>180</v>
      </c>
      <c r="AW191" s="15" t="s">
        <v>34</v>
      </c>
      <c r="AX191" s="15" t="s">
        <v>86</v>
      </c>
      <c r="AY191" s="269" t="s">
        <v>174</v>
      </c>
    </row>
    <row r="192" s="12" customFormat="1" ht="22.8" customHeight="1">
      <c r="A192" s="12"/>
      <c r="B192" s="203"/>
      <c r="C192" s="204"/>
      <c r="D192" s="205" t="s">
        <v>77</v>
      </c>
      <c r="E192" s="217" t="s">
        <v>218</v>
      </c>
      <c r="F192" s="217" t="s">
        <v>293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SUM(P193:P204)</f>
        <v>0</v>
      </c>
      <c r="Q192" s="211"/>
      <c r="R192" s="212">
        <f>SUM(R193:R204)</f>
        <v>0</v>
      </c>
      <c r="S192" s="211"/>
      <c r="T192" s="213">
        <f>SUM(T193:T204)</f>
        <v>0.20624100000000001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86</v>
      </c>
      <c r="AT192" s="215" t="s">
        <v>77</v>
      </c>
      <c r="AU192" s="215" t="s">
        <v>86</v>
      </c>
      <c r="AY192" s="214" t="s">
        <v>174</v>
      </c>
      <c r="BK192" s="216">
        <f>SUM(BK193:BK204)</f>
        <v>0</v>
      </c>
    </row>
    <row r="193" s="2" customFormat="1" ht="78" customHeight="1">
      <c r="A193" s="38"/>
      <c r="B193" s="39"/>
      <c r="C193" s="219" t="s">
        <v>302</v>
      </c>
      <c r="D193" s="219" t="s">
        <v>176</v>
      </c>
      <c r="E193" s="220" t="s">
        <v>888</v>
      </c>
      <c r="F193" s="221" t="s">
        <v>889</v>
      </c>
      <c r="G193" s="222" t="s">
        <v>179</v>
      </c>
      <c r="H193" s="223">
        <v>11.087999999999999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180</v>
      </c>
      <c r="AT193" s="231" t="s">
        <v>176</v>
      </c>
      <c r="AU193" s="231" t="s">
        <v>88</v>
      </c>
      <c r="AY193" s="17" t="s">
        <v>174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180</v>
      </c>
      <c r="BM193" s="231" t="s">
        <v>1305</v>
      </c>
    </row>
    <row r="194" s="2" customFormat="1">
      <c r="A194" s="38"/>
      <c r="B194" s="39"/>
      <c r="C194" s="40"/>
      <c r="D194" s="235" t="s">
        <v>201</v>
      </c>
      <c r="E194" s="40"/>
      <c r="F194" s="245" t="s">
        <v>1176</v>
      </c>
      <c r="G194" s="40"/>
      <c r="H194" s="40"/>
      <c r="I194" s="246"/>
      <c r="J194" s="40"/>
      <c r="K194" s="40"/>
      <c r="L194" s="44"/>
      <c r="M194" s="247"/>
      <c r="N194" s="24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201</v>
      </c>
      <c r="AU194" s="17" t="s">
        <v>88</v>
      </c>
    </row>
    <row r="195" s="14" customFormat="1">
      <c r="A195" s="14"/>
      <c r="B195" s="249"/>
      <c r="C195" s="250"/>
      <c r="D195" s="235" t="s">
        <v>190</v>
      </c>
      <c r="E195" s="251" t="s">
        <v>1</v>
      </c>
      <c r="F195" s="252" t="s">
        <v>1306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190</v>
      </c>
      <c r="AU195" s="258" t="s">
        <v>88</v>
      </c>
      <c r="AV195" s="14" t="s">
        <v>86</v>
      </c>
      <c r="AW195" s="14" t="s">
        <v>34</v>
      </c>
      <c r="AX195" s="14" t="s">
        <v>78</v>
      </c>
      <c r="AY195" s="258" t="s">
        <v>174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1307</v>
      </c>
      <c r="G196" s="234"/>
      <c r="H196" s="238">
        <v>11.087999999999999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86</v>
      </c>
      <c r="AY196" s="244" t="s">
        <v>174</v>
      </c>
    </row>
    <row r="197" s="2" customFormat="1" ht="76.35" customHeight="1">
      <c r="A197" s="38"/>
      <c r="B197" s="39"/>
      <c r="C197" s="219" t="s">
        <v>307</v>
      </c>
      <c r="D197" s="219" t="s">
        <v>176</v>
      </c>
      <c r="E197" s="220" t="s">
        <v>299</v>
      </c>
      <c r="F197" s="221" t="s">
        <v>300</v>
      </c>
      <c r="G197" s="222" t="s">
        <v>179</v>
      </c>
      <c r="H197" s="223">
        <v>8.9670000000000005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0.023</v>
      </c>
      <c r="T197" s="230">
        <f>S197*H197</f>
        <v>0.20624100000000001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1308</v>
      </c>
    </row>
    <row r="198" s="2" customFormat="1" ht="24.15" customHeight="1">
      <c r="A198" s="38"/>
      <c r="B198" s="39"/>
      <c r="C198" s="219" t="s">
        <v>320</v>
      </c>
      <c r="D198" s="219" t="s">
        <v>176</v>
      </c>
      <c r="E198" s="220" t="s">
        <v>308</v>
      </c>
      <c r="F198" s="221" t="s">
        <v>309</v>
      </c>
      <c r="G198" s="222" t="s">
        <v>179</v>
      </c>
      <c r="H198" s="223">
        <v>21.777999999999999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1309</v>
      </c>
    </row>
    <row r="199" s="2" customFormat="1">
      <c r="A199" s="38"/>
      <c r="B199" s="39"/>
      <c r="C199" s="40"/>
      <c r="D199" s="235" t="s">
        <v>201</v>
      </c>
      <c r="E199" s="40"/>
      <c r="F199" s="245" t="s">
        <v>311</v>
      </c>
      <c r="G199" s="40"/>
      <c r="H199" s="40"/>
      <c r="I199" s="246"/>
      <c r="J199" s="40"/>
      <c r="K199" s="40"/>
      <c r="L199" s="44"/>
      <c r="M199" s="247"/>
      <c r="N199" s="24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201</v>
      </c>
      <c r="AU199" s="17" t="s">
        <v>88</v>
      </c>
    </row>
    <row r="200" s="14" customFormat="1">
      <c r="A200" s="14"/>
      <c r="B200" s="249"/>
      <c r="C200" s="250"/>
      <c r="D200" s="235" t="s">
        <v>190</v>
      </c>
      <c r="E200" s="251" t="s">
        <v>1</v>
      </c>
      <c r="F200" s="252" t="s">
        <v>1310</v>
      </c>
      <c r="G200" s="250"/>
      <c r="H200" s="251" t="s">
        <v>1</v>
      </c>
      <c r="I200" s="253"/>
      <c r="J200" s="250"/>
      <c r="K200" s="250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190</v>
      </c>
      <c r="AU200" s="258" t="s">
        <v>88</v>
      </c>
      <c r="AV200" s="14" t="s">
        <v>86</v>
      </c>
      <c r="AW200" s="14" t="s">
        <v>34</v>
      </c>
      <c r="AX200" s="14" t="s">
        <v>78</v>
      </c>
      <c r="AY200" s="258" t="s">
        <v>174</v>
      </c>
    </row>
    <row r="201" s="13" customFormat="1">
      <c r="A201" s="13"/>
      <c r="B201" s="233"/>
      <c r="C201" s="234"/>
      <c r="D201" s="235" t="s">
        <v>190</v>
      </c>
      <c r="E201" s="236" t="s">
        <v>1</v>
      </c>
      <c r="F201" s="237" t="s">
        <v>1311</v>
      </c>
      <c r="G201" s="234"/>
      <c r="H201" s="238">
        <v>10.319000000000001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190</v>
      </c>
      <c r="AU201" s="244" t="s">
        <v>88</v>
      </c>
      <c r="AV201" s="13" t="s">
        <v>88</v>
      </c>
      <c r="AW201" s="13" t="s">
        <v>34</v>
      </c>
      <c r="AX201" s="13" t="s">
        <v>78</v>
      </c>
      <c r="AY201" s="244" t="s">
        <v>174</v>
      </c>
    </row>
    <row r="202" s="14" customFormat="1">
      <c r="A202" s="14"/>
      <c r="B202" s="249"/>
      <c r="C202" s="250"/>
      <c r="D202" s="235" t="s">
        <v>190</v>
      </c>
      <c r="E202" s="251" t="s">
        <v>1</v>
      </c>
      <c r="F202" s="252" t="s">
        <v>1312</v>
      </c>
      <c r="G202" s="250"/>
      <c r="H202" s="251" t="s">
        <v>1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190</v>
      </c>
      <c r="AU202" s="258" t="s">
        <v>88</v>
      </c>
      <c r="AV202" s="14" t="s">
        <v>86</v>
      </c>
      <c r="AW202" s="14" t="s">
        <v>34</v>
      </c>
      <c r="AX202" s="14" t="s">
        <v>78</v>
      </c>
      <c r="AY202" s="258" t="s">
        <v>174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1313</v>
      </c>
      <c r="G203" s="234"/>
      <c r="H203" s="238">
        <v>11.459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190</v>
      </c>
      <c r="AU203" s="244" t="s">
        <v>88</v>
      </c>
      <c r="AV203" s="13" t="s">
        <v>88</v>
      </c>
      <c r="AW203" s="13" t="s">
        <v>34</v>
      </c>
      <c r="AX203" s="13" t="s">
        <v>78</v>
      </c>
      <c r="AY203" s="244" t="s">
        <v>174</v>
      </c>
    </row>
    <row r="204" s="15" customFormat="1">
      <c r="A204" s="15"/>
      <c r="B204" s="259"/>
      <c r="C204" s="260"/>
      <c r="D204" s="235" t="s">
        <v>190</v>
      </c>
      <c r="E204" s="261" t="s">
        <v>1</v>
      </c>
      <c r="F204" s="262" t="s">
        <v>275</v>
      </c>
      <c r="G204" s="260"/>
      <c r="H204" s="263">
        <v>21.777999999999999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9" t="s">
        <v>190</v>
      </c>
      <c r="AU204" s="269" t="s">
        <v>88</v>
      </c>
      <c r="AV204" s="15" t="s">
        <v>180</v>
      </c>
      <c r="AW204" s="15" t="s">
        <v>34</v>
      </c>
      <c r="AX204" s="15" t="s">
        <v>86</v>
      </c>
      <c r="AY204" s="269" t="s">
        <v>174</v>
      </c>
    </row>
    <row r="205" s="12" customFormat="1" ht="22.8" customHeight="1">
      <c r="A205" s="12"/>
      <c r="B205" s="203"/>
      <c r="C205" s="204"/>
      <c r="D205" s="205" t="s">
        <v>77</v>
      </c>
      <c r="E205" s="217" t="s">
        <v>318</v>
      </c>
      <c r="F205" s="217" t="s">
        <v>319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SUM(P206:P209)</f>
        <v>0</v>
      </c>
      <c r="Q205" s="211"/>
      <c r="R205" s="212">
        <f>SUM(R206:R209)</f>
        <v>0</v>
      </c>
      <c r="S205" s="211"/>
      <c r="T205" s="21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86</v>
      </c>
      <c r="AT205" s="215" t="s">
        <v>77</v>
      </c>
      <c r="AU205" s="215" t="s">
        <v>86</v>
      </c>
      <c r="AY205" s="214" t="s">
        <v>174</v>
      </c>
      <c r="BK205" s="216">
        <f>SUM(BK206:BK209)</f>
        <v>0</v>
      </c>
    </row>
    <row r="206" s="2" customFormat="1" ht="44.25" customHeight="1">
      <c r="A206" s="38"/>
      <c r="B206" s="39"/>
      <c r="C206" s="219" t="s">
        <v>324</v>
      </c>
      <c r="D206" s="219" t="s">
        <v>176</v>
      </c>
      <c r="E206" s="220" t="s">
        <v>321</v>
      </c>
      <c r="F206" s="221" t="s">
        <v>322</v>
      </c>
      <c r="G206" s="222" t="s">
        <v>240</v>
      </c>
      <c r="H206" s="223">
        <v>0.20599999999999999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43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180</v>
      </c>
      <c r="AT206" s="231" t="s">
        <v>176</v>
      </c>
      <c r="AU206" s="231" t="s">
        <v>88</v>
      </c>
      <c r="AY206" s="17" t="s">
        <v>174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86</v>
      </c>
      <c r="BK206" s="232">
        <f>ROUND(I206*H206,2)</f>
        <v>0</v>
      </c>
      <c r="BL206" s="17" t="s">
        <v>180</v>
      </c>
      <c r="BM206" s="231" t="s">
        <v>1314</v>
      </c>
    </row>
    <row r="207" s="2" customFormat="1" ht="37.8" customHeight="1">
      <c r="A207" s="38"/>
      <c r="B207" s="39"/>
      <c r="C207" s="219" t="s">
        <v>328</v>
      </c>
      <c r="D207" s="219" t="s">
        <v>176</v>
      </c>
      <c r="E207" s="220" t="s">
        <v>325</v>
      </c>
      <c r="F207" s="221" t="s">
        <v>326</v>
      </c>
      <c r="G207" s="222" t="s">
        <v>240</v>
      </c>
      <c r="H207" s="223">
        <v>0.20599999999999999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43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180</v>
      </c>
      <c r="AT207" s="231" t="s">
        <v>176</v>
      </c>
      <c r="AU207" s="231" t="s">
        <v>88</v>
      </c>
      <c r="AY207" s="17" t="s">
        <v>174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86</v>
      </c>
      <c r="BK207" s="232">
        <f>ROUND(I207*H207,2)</f>
        <v>0</v>
      </c>
      <c r="BL207" s="17" t="s">
        <v>180</v>
      </c>
      <c r="BM207" s="231" t="s">
        <v>1315</v>
      </c>
    </row>
    <row r="208" s="2" customFormat="1" ht="49.05" customHeight="1">
      <c r="A208" s="38"/>
      <c r="B208" s="39"/>
      <c r="C208" s="219" t="s">
        <v>335</v>
      </c>
      <c r="D208" s="219" t="s">
        <v>176</v>
      </c>
      <c r="E208" s="220" t="s">
        <v>329</v>
      </c>
      <c r="F208" s="221" t="s">
        <v>330</v>
      </c>
      <c r="G208" s="222" t="s">
        <v>240</v>
      </c>
      <c r="H208" s="223">
        <v>2.8839999999999999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43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180</v>
      </c>
      <c r="AT208" s="231" t="s">
        <v>176</v>
      </c>
      <c r="AU208" s="231" t="s">
        <v>88</v>
      </c>
      <c r="AY208" s="17" t="s">
        <v>174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86</v>
      </c>
      <c r="BK208" s="232">
        <f>ROUND(I208*H208,2)</f>
        <v>0</v>
      </c>
      <c r="BL208" s="17" t="s">
        <v>180</v>
      </c>
      <c r="BM208" s="231" t="s">
        <v>1316</v>
      </c>
    </row>
    <row r="209" s="13" customFormat="1">
      <c r="A209" s="13"/>
      <c r="B209" s="233"/>
      <c r="C209" s="234"/>
      <c r="D209" s="235" t="s">
        <v>190</v>
      </c>
      <c r="E209" s="236" t="s">
        <v>1</v>
      </c>
      <c r="F209" s="237" t="s">
        <v>1317</v>
      </c>
      <c r="G209" s="234"/>
      <c r="H209" s="238">
        <v>2.8839999999999999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190</v>
      </c>
      <c r="AU209" s="244" t="s">
        <v>88</v>
      </c>
      <c r="AV209" s="13" t="s">
        <v>88</v>
      </c>
      <c r="AW209" s="13" t="s">
        <v>34</v>
      </c>
      <c r="AX209" s="13" t="s">
        <v>86</v>
      </c>
      <c r="AY209" s="244" t="s">
        <v>174</v>
      </c>
    </row>
    <row r="210" s="12" customFormat="1" ht="22.8" customHeight="1">
      <c r="A210" s="12"/>
      <c r="B210" s="203"/>
      <c r="C210" s="204"/>
      <c r="D210" s="205" t="s">
        <v>77</v>
      </c>
      <c r="E210" s="217" t="s">
        <v>333</v>
      </c>
      <c r="F210" s="217" t="s">
        <v>334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77</v>
      </c>
      <c r="AU210" s="215" t="s">
        <v>86</v>
      </c>
      <c r="AY210" s="214" t="s">
        <v>174</v>
      </c>
      <c r="BK210" s="216">
        <f>BK211</f>
        <v>0</v>
      </c>
    </row>
    <row r="211" s="2" customFormat="1" ht="24.15" customHeight="1">
      <c r="A211" s="38"/>
      <c r="B211" s="39"/>
      <c r="C211" s="219" t="s">
        <v>407</v>
      </c>
      <c r="D211" s="219" t="s">
        <v>176</v>
      </c>
      <c r="E211" s="220" t="s">
        <v>336</v>
      </c>
      <c r="F211" s="221" t="s">
        <v>337</v>
      </c>
      <c r="G211" s="222" t="s">
        <v>240</v>
      </c>
      <c r="H211" s="223">
        <v>53.341000000000001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43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180</v>
      </c>
      <c r="AT211" s="231" t="s">
        <v>176</v>
      </c>
      <c r="AU211" s="231" t="s">
        <v>88</v>
      </c>
      <c r="AY211" s="17" t="s">
        <v>174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86</v>
      </c>
      <c r="BK211" s="232">
        <f>ROUND(I211*H211,2)</f>
        <v>0</v>
      </c>
      <c r="BL211" s="17" t="s">
        <v>180</v>
      </c>
      <c r="BM211" s="231" t="s">
        <v>1318</v>
      </c>
    </row>
    <row r="212" s="12" customFormat="1" ht="25.92" customHeight="1">
      <c r="A212" s="12"/>
      <c r="B212" s="203"/>
      <c r="C212" s="204"/>
      <c r="D212" s="205" t="s">
        <v>77</v>
      </c>
      <c r="E212" s="206" t="s">
        <v>140</v>
      </c>
      <c r="F212" s="206" t="s">
        <v>1243</v>
      </c>
      <c r="G212" s="204"/>
      <c r="H212" s="204"/>
      <c r="I212" s="207"/>
      <c r="J212" s="208">
        <f>BK212</f>
        <v>0</v>
      </c>
      <c r="K212" s="204"/>
      <c r="L212" s="209"/>
      <c r="M212" s="210"/>
      <c r="N212" s="211"/>
      <c r="O212" s="211"/>
      <c r="P212" s="212">
        <f>SUM(P213:P214)</f>
        <v>0</v>
      </c>
      <c r="Q212" s="211"/>
      <c r="R212" s="212">
        <f>SUM(R213:R214)</f>
        <v>0</v>
      </c>
      <c r="S212" s="211"/>
      <c r="T212" s="213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196</v>
      </c>
      <c r="AT212" s="215" t="s">
        <v>77</v>
      </c>
      <c r="AU212" s="215" t="s">
        <v>78</v>
      </c>
      <c r="AY212" s="214" t="s">
        <v>174</v>
      </c>
      <c r="BK212" s="216">
        <f>SUM(BK213:BK214)</f>
        <v>0</v>
      </c>
    </row>
    <row r="213" s="2" customFormat="1" ht="49.05" customHeight="1">
      <c r="A213" s="38"/>
      <c r="B213" s="39"/>
      <c r="C213" s="219" t="s">
        <v>493</v>
      </c>
      <c r="D213" s="219" t="s">
        <v>176</v>
      </c>
      <c r="E213" s="220" t="s">
        <v>1244</v>
      </c>
      <c r="F213" s="221" t="s">
        <v>1245</v>
      </c>
      <c r="G213" s="222" t="s">
        <v>1246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180</v>
      </c>
      <c r="AT213" s="231" t="s">
        <v>176</v>
      </c>
      <c r="AU213" s="231" t="s">
        <v>86</v>
      </c>
      <c r="AY213" s="17" t="s">
        <v>174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86</v>
      </c>
      <c r="BK213" s="232">
        <f>ROUND(I213*H213,2)</f>
        <v>0</v>
      </c>
      <c r="BL213" s="17" t="s">
        <v>180</v>
      </c>
      <c r="BM213" s="231" t="s">
        <v>1319</v>
      </c>
    </row>
    <row r="214" s="2" customFormat="1">
      <c r="A214" s="38"/>
      <c r="B214" s="39"/>
      <c r="C214" s="40"/>
      <c r="D214" s="235" t="s">
        <v>201</v>
      </c>
      <c r="E214" s="40"/>
      <c r="F214" s="245" t="s">
        <v>1248</v>
      </c>
      <c r="G214" s="40"/>
      <c r="H214" s="40"/>
      <c r="I214" s="246"/>
      <c r="J214" s="40"/>
      <c r="K214" s="40"/>
      <c r="L214" s="44"/>
      <c r="M214" s="286"/>
      <c r="N214" s="287"/>
      <c r="O214" s="272"/>
      <c r="P214" s="272"/>
      <c r="Q214" s="272"/>
      <c r="R214" s="272"/>
      <c r="S214" s="272"/>
      <c r="T214" s="28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201</v>
      </c>
      <c r="AU214" s="17" t="s">
        <v>86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67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jwOWoPwRTCi2Re1FNERSob234T2Sv+HAiBNqmNk+EhYSen656dDidp48fiYO+Y3YDGm/QUtQ1J17tFf/rOd3Rw==" hashValue="G/vJF+6/7akKorSt/dyJE67o+M0jfdTGO/TcSTGR0Soz4/isVwQhA9b7zpJai0oYxbwEpYqpTC+1kGNf9fn/Kg==" algorithmName="SHA-512" password="CC35"/>
  <autoFilter ref="C124:K2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ROUND((SUM(BE124:BE210)),  2)</f>
        <v>0</v>
      </c>
      <c r="G33" s="38"/>
      <c r="H33" s="38"/>
      <c r="I33" s="155">
        <v>0.20999999999999999</v>
      </c>
      <c r="J33" s="154">
        <f>ROUND(((SUM(BE124:BE210))*I33),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ROUND((SUM(BF124:BF210)),  2)</f>
        <v>0</v>
      </c>
      <c r="G34" s="38"/>
      <c r="H34" s="38"/>
      <c r="I34" s="155">
        <v>0.14999999999999999</v>
      </c>
      <c r="J34" s="154">
        <f>ROUND(((SUM(BF124:BF210))*I34),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ROUND((SUM(BH124:BH210)),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16 - Balvanitý skluz č. 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1132</v>
      </c>
      <c r="E99" s="188"/>
      <c r="F99" s="188"/>
      <c r="G99" s="188"/>
      <c r="H99" s="188"/>
      <c r="I99" s="188"/>
      <c r="J99" s="189">
        <f>J166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J204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J209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16 - Balvanitý skluz č. 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127.69571388</v>
      </c>
      <c r="S124" s="104"/>
      <c r="T124" s="201">
        <f>T125</f>
        <v>98.001559000000015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P126+P166+P172+P184+P191+P204+P209</f>
        <v>0</v>
      </c>
      <c r="Q125" s="211"/>
      <c r="R125" s="212">
        <f>R126+R166+R172+R184+R191+R204+R209</f>
        <v>127.69571388</v>
      </c>
      <c r="S125" s="211"/>
      <c r="T125" s="213">
        <f>T126+T166+T172+T184+T191+T204+T209</f>
        <v>98.001559000000015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BK126+BK166+BK172+BK184+BK191+BK204+BK209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SUM(P127:P165)</f>
        <v>0</v>
      </c>
      <c r="Q126" s="211"/>
      <c r="R126" s="212">
        <f>SUM(R127:R165)</f>
        <v>0.46473000000000003</v>
      </c>
      <c r="S126" s="211"/>
      <c r="T126" s="213">
        <f>SUM(T127:T165)</f>
        <v>97.901440000000008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SUM(BK127:BK165)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20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0.00060000000000000006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1321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1322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342</v>
      </c>
      <c r="F129" s="221" t="s">
        <v>343</v>
      </c>
      <c r="G129" s="222" t="s">
        <v>344</v>
      </c>
      <c r="H129" s="223">
        <v>6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1323</v>
      </c>
    </row>
    <row r="130" s="2" customFormat="1" ht="24.15" customHeight="1">
      <c r="A130" s="38"/>
      <c r="B130" s="39"/>
      <c r="C130" s="219" t="s">
        <v>180</v>
      </c>
      <c r="D130" s="219" t="s">
        <v>176</v>
      </c>
      <c r="E130" s="220" t="s">
        <v>346</v>
      </c>
      <c r="F130" s="221" t="s">
        <v>347</v>
      </c>
      <c r="G130" s="222" t="s">
        <v>344</v>
      </c>
      <c r="H130" s="223">
        <v>6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1324</v>
      </c>
    </row>
    <row r="131" s="2" customFormat="1" ht="37.8" customHeight="1">
      <c r="A131" s="38"/>
      <c r="B131" s="39"/>
      <c r="C131" s="219" t="s">
        <v>196</v>
      </c>
      <c r="D131" s="219" t="s">
        <v>176</v>
      </c>
      <c r="E131" s="220" t="s">
        <v>1254</v>
      </c>
      <c r="F131" s="221" t="s">
        <v>1255</v>
      </c>
      <c r="G131" s="222" t="s">
        <v>344</v>
      </c>
      <c r="H131" s="223">
        <v>5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1325</v>
      </c>
    </row>
    <row r="132" s="2" customFormat="1" ht="37.8" customHeight="1">
      <c r="A132" s="38"/>
      <c r="B132" s="39"/>
      <c r="C132" s="219" t="s">
        <v>203</v>
      </c>
      <c r="D132" s="219" t="s">
        <v>176</v>
      </c>
      <c r="E132" s="220" t="s">
        <v>833</v>
      </c>
      <c r="F132" s="221" t="s">
        <v>834</v>
      </c>
      <c r="G132" s="222" t="s">
        <v>188</v>
      </c>
      <c r="H132" s="223">
        <v>53.792000000000002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1.8200000000000001</v>
      </c>
      <c r="T132" s="230">
        <f>S132*H132</f>
        <v>97.901440000000008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1326</v>
      </c>
    </row>
    <row r="133" s="14" customFormat="1">
      <c r="A133" s="14"/>
      <c r="B133" s="249"/>
      <c r="C133" s="250"/>
      <c r="D133" s="235" t="s">
        <v>190</v>
      </c>
      <c r="E133" s="251" t="s">
        <v>1</v>
      </c>
      <c r="F133" s="252" t="s">
        <v>1327</v>
      </c>
      <c r="G133" s="250"/>
      <c r="H133" s="251" t="s">
        <v>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190</v>
      </c>
      <c r="AU133" s="258" t="s">
        <v>88</v>
      </c>
      <c r="AV133" s="14" t="s">
        <v>86</v>
      </c>
      <c r="AW133" s="14" t="s">
        <v>34</v>
      </c>
      <c r="AX133" s="14" t="s">
        <v>78</v>
      </c>
      <c r="AY133" s="258" t="s">
        <v>174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1328</v>
      </c>
      <c r="G134" s="234"/>
      <c r="H134" s="238">
        <v>17.399999999999999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190</v>
      </c>
      <c r="AU134" s="244" t="s">
        <v>88</v>
      </c>
      <c r="AV134" s="13" t="s">
        <v>88</v>
      </c>
      <c r="AW134" s="13" t="s">
        <v>34</v>
      </c>
      <c r="AX134" s="13" t="s">
        <v>78</v>
      </c>
      <c r="AY134" s="244" t="s">
        <v>174</v>
      </c>
    </row>
    <row r="135" s="14" customFormat="1">
      <c r="A135" s="14"/>
      <c r="B135" s="249"/>
      <c r="C135" s="250"/>
      <c r="D135" s="235" t="s">
        <v>190</v>
      </c>
      <c r="E135" s="251" t="s">
        <v>1</v>
      </c>
      <c r="F135" s="252" t="s">
        <v>360</v>
      </c>
      <c r="G135" s="250"/>
      <c r="H135" s="251" t="s">
        <v>1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190</v>
      </c>
      <c r="AU135" s="258" t="s">
        <v>88</v>
      </c>
      <c r="AV135" s="14" t="s">
        <v>86</v>
      </c>
      <c r="AW135" s="14" t="s">
        <v>34</v>
      </c>
      <c r="AX135" s="14" t="s">
        <v>78</v>
      </c>
      <c r="AY135" s="258" t="s">
        <v>174</v>
      </c>
    </row>
    <row r="136" s="13" customFormat="1">
      <c r="A136" s="13"/>
      <c r="B136" s="233"/>
      <c r="C136" s="234"/>
      <c r="D136" s="235" t="s">
        <v>190</v>
      </c>
      <c r="E136" s="236" t="s">
        <v>1</v>
      </c>
      <c r="F136" s="237" t="s">
        <v>1329</v>
      </c>
      <c r="G136" s="234"/>
      <c r="H136" s="238">
        <v>22.391999999999999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190</v>
      </c>
      <c r="AU136" s="244" t="s">
        <v>88</v>
      </c>
      <c r="AV136" s="13" t="s">
        <v>88</v>
      </c>
      <c r="AW136" s="13" t="s">
        <v>34</v>
      </c>
      <c r="AX136" s="13" t="s">
        <v>78</v>
      </c>
      <c r="AY136" s="244" t="s">
        <v>174</v>
      </c>
    </row>
    <row r="137" s="14" customFormat="1">
      <c r="A137" s="14"/>
      <c r="B137" s="249"/>
      <c r="C137" s="250"/>
      <c r="D137" s="235" t="s">
        <v>190</v>
      </c>
      <c r="E137" s="251" t="s">
        <v>1</v>
      </c>
      <c r="F137" s="252" t="s">
        <v>1330</v>
      </c>
      <c r="G137" s="250"/>
      <c r="H137" s="251" t="s">
        <v>1</v>
      </c>
      <c r="I137" s="253"/>
      <c r="J137" s="250"/>
      <c r="K137" s="250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190</v>
      </c>
      <c r="AU137" s="258" t="s">
        <v>88</v>
      </c>
      <c r="AV137" s="14" t="s">
        <v>86</v>
      </c>
      <c r="AW137" s="14" t="s">
        <v>34</v>
      </c>
      <c r="AX137" s="14" t="s">
        <v>78</v>
      </c>
      <c r="AY137" s="258" t="s">
        <v>174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1331</v>
      </c>
      <c r="G138" s="234"/>
      <c r="H138" s="238">
        <v>14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78</v>
      </c>
      <c r="AY138" s="244" t="s">
        <v>174</v>
      </c>
    </row>
    <row r="139" s="15" customFormat="1">
      <c r="A139" s="15"/>
      <c r="B139" s="259"/>
      <c r="C139" s="260"/>
      <c r="D139" s="235" t="s">
        <v>190</v>
      </c>
      <c r="E139" s="261" t="s">
        <v>1</v>
      </c>
      <c r="F139" s="262" t="s">
        <v>275</v>
      </c>
      <c r="G139" s="260"/>
      <c r="H139" s="263">
        <v>53.792000000000002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9" t="s">
        <v>190</v>
      </c>
      <c r="AU139" s="269" t="s">
        <v>88</v>
      </c>
      <c r="AV139" s="15" t="s">
        <v>180</v>
      </c>
      <c r="AW139" s="15" t="s">
        <v>34</v>
      </c>
      <c r="AX139" s="15" t="s">
        <v>86</v>
      </c>
      <c r="AY139" s="269" t="s">
        <v>174</v>
      </c>
    </row>
    <row r="140" s="2" customFormat="1" ht="21.75" customHeight="1">
      <c r="A140" s="38"/>
      <c r="B140" s="39"/>
      <c r="C140" s="219" t="s">
        <v>208</v>
      </c>
      <c r="D140" s="219" t="s">
        <v>176</v>
      </c>
      <c r="E140" s="220" t="s">
        <v>197</v>
      </c>
      <c r="F140" s="221" t="s">
        <v>198</v>
      </c>
      <c r="G140" s="222" t="s">
        <v>199</v>
      </c>
      <c r="H140" s="223">
        <v>21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0.021930000000000002</v>
      </c>
      <c r="R140" s="229">
        <f>Q140*H140</f>
        <v>0.46053000000000005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1332</v>
      </c>
    </row>
    <row r="141" s="2" customFormat="1">
      <c r="A141" s="38"/>
      <c r="B141" s="39"/>
      <c r="C141" s="40"/>
      <c r="D141" s="235" t="s">
        <v>201</v>
      </c>
      <c r="E141" s="40"/>
      <c r="F141" s="245" t="s">
        <v>354</v>
      </c>
      <c r="G141" s="40"/>
      <c r="H141" s="40"/>
      <c r="I141" s="246"/>
      <c r="J141" s="40"/>
      <c r="K141" s="40"/>
      <c r="L141" s="44"/>
      <c r="M141" s="247"/>
      <c r="N141" s="24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201</v>
      </c>
      <c r="AU141" s="17" t="s">
        <v>88</v>
      </c>
    </row>
    <row r="142" s="2" customFormat="1" ht="24.15" customHeight="1">
      <c r="A142" s="38"/>
      <c r="B142" s="39"/>
      <c r="C142" s="219" t="s">
        <v>213</v>
      </c>
      <c r="D142" s="219" t="s">
        <v>176</v>
      </c>
      <c r="E142" s="220" t="s">
        <v>204</v>
      </c>
      <c r="F142" s="221" t="s">
        <v>205</v>
      </c>
      <c r="G142" s="222" t="s">
        <v>206</v>
      </c>
      <c r="H142" s="223">
        <v>120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3.0000000000000001E-05</v>
      </c>
      <c r="R142" s="229">
        <f>Q142*H142</f>
        <v>0.0035999999999999999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1333</v>
      </c>
    </row>
    <row r="143" s="2" customFormat="1" ht="37.8" customHeight="1">
      <c r="A143" s="38"/>
      <c r="B143" s="39"/>
      <c r="C143" s="219" t="s">
        <v>218</v>
      </c>
      <c r="D143" s="219" t="s">
        <v>176</v>
      </c>
      <c r="E143" s="220" t="s">
        <v>209</v>
      </c>
      <c r="F143" s="221" t="s">
        <v>210</v>
      </c>
      <c r="G143" s="222" t="s">
        <v>211</v>
      </c>
      <c r="H143" s="223">
        <v>15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1334</v>
      </c>
    </row>
    <row r="144" s="2" customFormat="1" ht="62.7" customHeight="1">
      <c r="A144" s="38"/>
      <c r="B144" s="39"/>
      <c r="C144" s="219" t="s">
        <v>222</v>
      </c>
      <c r="D144" s="219" t="s">
        <v>176</v>
      </c>
      <c r="E144" s="220" t="s">
        <v>214</v>
      </c>
      <c r="F144" s="221" t="s">
        <v>215</v>
      </c>
      <c r="G144" s="222" t="s">
        <v>188</v>
      </c>
      <c r="H144" s="223">
        <v>102.925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1335</v>
      </c>
    </row>
    <row r="145" s="14" customFormat="1">
      <c r="A145" s="14"/>
      <c r="B145" s="249"/>
      <c r="C145" s="250"/>
      <c r="D145" s="235" t="s">
        <v>190</v>
      </c>
      <c r="E145" s="251" t="s">
        <v>1</v>
      </c>
      <c r="F145" s="252" t="s">
        <v>1336</v>
      </c>
      <c r="G145" s="250"/>
      <c r="H145" s="251" t="s">
        <v>1</v>
      </c>
      <c r="I145" s="253"/>
      <c r="J145" s="250"/>
      <c r="K145" s="250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190</v>
      </c>
      <c r="AU145" s="258" t="s">
        <v>88</v>
      </c>
      <c r="AV145" s="14" t="s">
        <v>86</v>
      </c>
      <c r="AW145" s="14" t="s">
        <v>34</v>
      </c>
      <c r="AX145" s="14" t="s">
        <v>78</v>
      </c>
      <c r="AY145" s="258" t="s">
        <v>174</v>
      </c>
    </row>
    <row r="146" s="13" customFormat="1">
      <c r="A146" s="13"/>
      <c r="B146" s="233"/>
      <c r="C146" s="234"/>
      <c r="D146" s="235" t="s">
        <v>190</v>
      </c>
      <c r="E146" s="236" t="s">
        <v>1</v>
      </c>
      <c r="F146" s="237" t="s">
        <v>1337</v>
      </c>
      <c r="G146" s="234"/>
      <c r="H146" s="238">
        <v>43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190</v>
      </c>
      <c r="AU146" s="244" t="s">
        <v>88</v>
      </c>
      <c r="AV146" s="13" t="s">
        <v>88</v>
      </c>
      <c r="AW146" s="13" t="s">
        <v>34</v>
      </c>
      <c r="AX146" s="13" t="s">
        <v>78</v>
      </c>
      <c r="AY146" s="244" t="s">
        <v>174</v>
      </c>
    </row>
    <row r="147" s="14" customFormat="1">
      <c r="A147" s="14"/>
      <c r="B147" s="249"/>
      <c r="C147" s="250"/>
      <c r="D147" s="235" t="s">
        <v>190</v>
      </c>
      <c r="E147" s="251" t="s">
        <v>1</v>
      </c>
      <c r="F147" s="252" t="s">
        <v>1338</v>
      </c>
      <c r="G147" s="250"/>
      <c r="H147" s="251" t="s">
        <v>1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190</v>
      </c>
      <c r="AU147" s="258" t="s">
        <v>88</v>
      </c>
      <c r="AV147" s="14" t="s">
        <v>86</v>
      </c>
      <c r="AW147" s="14" t="s">
        <v>34</v>
      </c>
      <c r="AX147" s="14" t="s">
        <v>78</v>
      </c>
      <c r="AY147" s="258" t="s">
        <v>174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1339</v>
      </c>
      <c r="G148" s="234"/>
      <c r="H148" s="238">
        <v>59.924999999999997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190</v>
      </c>
      <c r="AU148" s="244" t="s">
        <v>88</v>
      </c>
      <c r="AV148" s="13" t="s">
        <v>88</v>
      </c>
      <c r="AW148" s="13" t="s">
        <v>34</v>
      </c>
      <c r="AX148" s="13" t="s">
        <v>78</v>
      </c>
      <c r="AY148" s="244" t="s">
        <v>174</v>
      </c>
    </row>
    <row r="149" s="15" customFormat="1">
      <c r="A149" s="15"/>
      <c r="B149" s="259"/>
      <c r="C149" s="260"/>
      <c r="D149" s="235" t="s">
        <v>190</v>
      </c>
      <c r="E149" s="261" t="s">
        <v>1</v>
      </c>
      <c r="F149" s="262" t="s">
        <v>275</v>
      </c>
      <c r="G149" s="260"/>
      <c r="H149" s="263">
        <v>102.925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190</v>
      </c>
      <c r="AU149" s="269" t="s">
        <v>88</v>
      </c>
      <c r="AV149" s="15" t="s">
        <v>180</v>
      </c>
      <c r="AW149" s="15" t="s">
        <v>34</v>
      </c>
      <c r="AX149" s="15" t="s">
        <v>86</v>
      </c>
      <c r="AY149" s="269" t="s">
        <v>174</v>
      </c>
    </row>
    <row r="150" s="2" customFormat="1" ht="37.8" customHeight="1">
      <c r="A150" s="38"/>
      <c r="B150" s="39"/>
      <c r="C150" s="219" t="s">
        <v>227</v>
      </c>
      <c r="D150" s="219" t="s">
        <v>176</v>
      </c>
      <c r="E150" s="220" t="s">
        <v>1274</v>
      </c>
      <c r="F150" s="221" t="s">
        <v>1275</v>
      </c>
      <c r="G150" s="222" t="s">
        <v>344</v>
      </c>
      <c r="H150" s="223">
        <v>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180</v>
      </c>
      <c r="AT150" s="231" t="s">
        <v>176</v>
      </c>
      <c r="AU150" s="231" t="s">
        <v>88</v>
      </c>
      <c r="AY150" s="17" t="s">
        <v>174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180</v>
      </c>
      <c r="BM150" s="231" t="s">
        <v>1340</v>
      </c>
    </row>
    <row r="151" s="2" customFormat="1" ht="62.7" customHeight="1">
      <c r="A151" s="38"/>
      <c r="B151" s="39"/>
      <c r="C151" s="219" t="s">
        <v>231</v>
      </c>
      <c r="D151" s="219" t="s">
        <v>176</v>
      </c>
      <c r="E151" s="220" t="s">
        <v>1277</v>
      </c>
      <c r="F151" s="221" t="s">
        <v>1278</v>
      </c>
      <c r="G151" s="222" t="s">
        <v>344</v>
      </c>
      <c r="H151" s="223">
        <v>70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1341</v>
      </c>
    </row>
    <row r="152" s="13" customFormat="1">
      <c r="A152" s="13"/>
      <c r="B152" s="233"/>
      <c r="C152" s="234"/>
      <c r="D152" s="235" t="s">
        <v>190</v>
      </c>
      <c r="E152" s="236" t="s">
        <v>1</v>
      </c>
      <c r="F152" s="237" t="s">
        <v>1342</v>
      </c>
      <c r="G152" s="234"/>
      <c r="H152" s="238">
        <v>70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190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174</v>
      </c>
    </row>
    <row r="153" s="2" customFormat="1" ht="62.7" customHeight="1">
      <c r="A153" s="38"/>
      <c r="B153" s="39"/>
      <c r="C153" s="219" t="s">
        <v>237</v>
      </c>
      <c r="D153" s="219" t="s">
        <v>176</v>
      </c>
      <c r="E153" s="220" t="s">
        <v>219</v>
      </c>
      <c r="F153" s="221" t="s">
        <v>220</v>
      </c>
      <c r="G153" s="222" t="s">
        <v>188</v>
      </c>
      <c r="H153" s="223">
        <v>52.924999999999997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1343</v>
      </c>
    </row>
    <row r="154" s="2" customFormat="1" ht="66.75" customHeight="1">
      <c r="A154" s="38"/>
      <c r="B154" s="39"/>
      <c r="C154" s="219" t="s">
        <v>244</v>
      </c>
      <c r="D154" s="219" t="s">
        <v>176</v>
      </c>
      <c r="E154" s="220" t="s">
        <v>223</v>
      </c>
      <c r="F154" s="221" t="s">
        <v>224</v>
      </c>
      <c r="G154" s="222" t="s">
        <v>188</v>
      </c>
      <c r="H154" s="223">
        <v>264.625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1344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1345</v>
      </c>
      <c r="G155" s="234"/>
      <c r="H155" s="238">
        <v>264.625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2" customFormat="1" ht="44.25" customHeight="1">
      <c r="A156" s="38"/>
      <c r="B156" s="39"/>
      <c r="C156" s="219" t="s">
        <v>8</v>
      </c>
      <c r="D156" s="219" t="s">
        <v>176</v>
      </c>
      <c r="E156" s="220" t="s">
        <v>228</v>
      </c>
      <c r="F156" s="221" t="s">
        <v>229</v>
      </c>
      <c r="G156" s="222" t="s">
        <v>188</v>
      </c>
      <c r="H156" s="223">
        <v>102.925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1346</v>
      </c>
    </row>
    <row r="157" s="2" customFormat="1" ht="44.25" customHeight="1">
      <c r="A157" s="38"/>
      <c r="B157" s="39"/>
      <c r="C157" s="219" t="s">
        <v>253</v>
      </c>
      <c r="D157" s="219" t="s">
        <v>176</v>
      </c>
      <c r="E157" s="220" t="s">
        <v>1347</v>
      </c>
      <c r="F157" s="221" t="s">
        <v>1348</v>
      </c>
      <c r="G157" s="222" t="s">
        <v>188</v>
      </c>
      <c r="H157" s="223">
        <v>50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1349</v>
      </c>
    </row>
    <row r="158" s="2" customFormat="1">
      <c r="A158" s="38"/>
      <c r="B158" s="39"/>
      <c r="C158" s="40"/>
      <c r="D158" s="235" t="s">
        <v>201</v>
      </c>
      <c r="E158" s="40"/>
      <c r="F158" s="245" t="s">
        <v>1350</v>
      </c>
      <c r="G158" s="40"/>
      <c r="H158" s="40"/>
      <c r="I158" s="246"/>
      <c r="J158" s="40"/>
      <c r="K158" s="40"/>
      <c r="L158" s="44"/>
      <c r="M158" s="247"/>
      <c r="N158" s="24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201</v>
      </c>
      <c r="AU158" s="17" t="s">
        <v>88</v>
      </c>
    </row>
    <row r="159" s="2" customFormat="1" ht="37.8" customHeight="1">
      <c r="A159" s="38"/>
      <c r="B159" s="39"/>
      <c r="C159" s="219" t="s">
        <v>258</v>
      </c>
      <c r="D159" s="219" t="s">
        <v>176</v>
      </c>
      <c r="E159" s="220" t="s">
        <v>232</v>
      </c>
      <c r="F159" s="221" t="s">
        <v>233</v>
      </c>
      <c r="G159" s="222" t="s">
        <v>188</v>
      </c>
      <c r="H159" s="223">
        <v>16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43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180</v>
      </c>
      <c r="AT159" s="231" t="s">
        <v>176</v>
      </c>
      <c r="AU159" s="231" t="s">
        <v>88</v>
      </c>
      <c r="AY159" s="17" t="s">
        <v>174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86</v>
      </c>
      <c r="BK159" s="232">
        <f>ROUND(I159*H159,2)</f>
        <v>0</v>
      </c>
      <c r="BL159" s="17" t="s">
        <v>180</v>
      </c>
      <c r="BM159" s="231" t="s">
        <v>1351</v>
      </c>
    </row>
    <row r="160" s="2" customFormat="1">
      <c r="A160" s="38"/>
      <c r="B160" s="39"/>
      <c r="C160" s="40"/>
      <c r="D160" s="235" t="s">
        <v>201</v>
      </c>
      <c r="E160" s="40"/>
      <c r="F160" s="245" t="s">
        <v>235</v>
      </c>
      <c r="G160" s="40"/>
      <c r="H160" s="40"/>
      <c r="I160" s="246"/>
      <c r="J160" s="40"/>
      <c r="K160" s="40"/>
      <c r="L160" s="44"/>
      <c r="M160" s="247"/>
      <c r="N160" s="24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201</v>
      </c>
      <c r="AU160" s="17" t="s">
        <v>88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236</v>
      </c>
      <c r="G161" s="234"/>
      <c r="H161" s="238">
        <v>16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190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174</v>
      </c>
    </row>
    <row r="162" s="2" customFormat="1" ht="44.25" customHeight="1">
      <c r="A162" s="38"/>
      <c r="B162" s="39"/>
      <c r="C162" s="219" t="s">
        <v>262</v>
      </c>
      <c r="D162" s="219" t="s">
        <v>176</v>
      </c>
      <c r="E162" s="220" t="s">
        <v>238</v>
      </c>
      <c r="F162" s="221" t="s">
        <v>239</v>
      </c>
      <c r="G162" s="222" t="s">
        <v>240</v>
      </c>
      <c r="H162" s="223">
        <v>95.265000000000001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180</v>
      </c>
      <c r="AT162" s="231" t="s">
        <v>176</v>
      </c>
      <c r="AU162" s="231" t="s">
        <v>88</v>
      </c>
      <c r="AY162" s="17" t="s">
        <v>174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180</v>
      </c>
      <c r="BM162" s="231" t="s">
        <v>1352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1353</v>
      </c>
      <c r="G163" s="234"/>
      <c r="H163" s="238">
        <v>95.265000000000001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2" customFormat="1" ht="33" customHeight="1">
      <c r="A164" s="38"/>
      <c r="B164" s="39"/>
      <c r="C164" s="219" t="s">
        <v>267</v>
      </c>
      <c r="D164" s="219" t="s">
        <v>176</v>
      </c>
      <c r="E164" s="220" t="s">
        <v>1354</v>
      </c>
      <c r="F164" s="221" t="s">
        <v>1355</v>
      </c>
      <c r="G164" s="222" t="s">
        <v>179</v>
      </c>
      <c r="H164" s="223">
        <v>75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1356</v>
      </c>
    </row>
    <row r="165" s="2" customFormat="1">
      <c r="A165" s="38"/>
      <c r="B165" s="39"/>
      <c r="C165" s="40"/>
      <c r="D165" s="235" t="s">
        <v>201</v>
      </c>
      <c r="E165" s="40"/>
      <c r="F165" s="245" t="s">
        <v>1357</v>
      </c>
      <c r="G165" s="40"/>
      <c r="H165" s="40"/>
      <c r="I165" s="246"/>
      <c r="J165" s="40"/>
      <c r="K165" s="40"/>
      <c r="L165" s="44"/>
      <c r="M165" s="247"/>
      <c r="N165" s="24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201</v>
      </c>
      <c r="AU165" s="17" t="s">
        <v>88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88</v>
      </c>
      <c r="F166" s="217" t="s">
        <v>1153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SUM(P167:P171)</f>
        <v>0</v>
      </c>
      <c r="Q166" s="211"/>
      <c r="R166" s="212">
        <f>SUM(R167:R171)</f>
        <v>17.328000000000003</v>
      </c>
      <c r="S166" s="211"/>
      <c r="T166" s="213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174</v>
      </c>
      <c r="BK166" s="216">
        <f>SUM(BK167:BK171)</f>
        <v>0</v>
      </c>
    </row>
    <row r="167" s="2" customFormat="1" ht="24.15" customHeight="1">
      <c r="A167" s="38"/>
      <c r="B167" s="39"/>
      <c r="C167" s="219" t="s">
        <v>276</v>
      </c>
      <c r="D167" s="219" t="s">
        <v>176</v>
      </c>
      <c r="E167" s="220" t="s">
        <v>1154</v>
      </c>
      <c r="F167" s="221" t="s">
        <v>1155</v>
      </c>
      <c r="G167" s="222" t="s">
        <v>179</v>
      </c>
      <c r="H167" s="223">
        <v>36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0.108</v>
      </c>
      <c r="R167" s="229">
        <f>Q167*H167</f>
        <v>3.8879999999999999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1358</v>
      </c>
    </row>
    <row r="168" s="2" customFormat="1">
      <c r="A168" s="38"/>
      <c r="B168" s="39"/>
      <c r="C168" s="40"/>
      <c r="D168" s="235" t="s">
        <v>201</v>
      </c>
      <c r="E168" s="40"/>
      <c r="F168" s="245" t="s">
        <v>1157</v>
      </c>
      <c r="G168" s="40"/>
      <c r="H168" s="40"/>
      <c r="I168" s="246"/>
      <c r="J168" s="40"/>
      <c r="K168" s="40"/>
      <c r="L168" s="44"/>
      <c r="M168" s="247"/>
      <c r="N168" s="24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201</v>
      </c>
      <c r="AU168" s="17" t="s">
        <v>88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1359</v>
      </c>
      <c r="G169" s="234"/>
      <c r="H169" s="238">
        <v>36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2" customFormat="1" ht="16.5" customHeight="1">
      <c r="A170" s="38"/>
      <c r="B170" s="39"/>
      <c r="C170" s="275" t="s">
        <v>7</v>
      </c>
      <c r="D170" s="275" t="s">
        <v>1159</v>
      </c>
      <c r="E170" s="276" t="s">
        <v>1160</v>
      </c>
      <c r="F170" s="277" t="s">
        <v>1161</v>
      </c>
      <c r="G170" s="278" t="s">
        <v>344</v>
      </c>
      <c r="H170" s="279">
        <v>12</v>
      </c>
      <c r="I170" s="280"/>
      <c r="J170" s="281">
        <f>ROUND(I170*H170,2)</f>
        <v>0</v>
      </c>
      <c r="K170" s="282"/>
      <c r="L170" s="283"/>
      <c r="M170" s="284" t="s">
        <v>1</v>
      </c>
      <c r="N170" s="285" t="s">
        <v>43</v>
      </c>
      <c r="O170" s="91"/>
      <c r="P170" s="229">
        <f>O170*H170</f>
        <v>0</v>
      </c>
      <c r="Q170" s="229">
        <v>1.1200000000000001</v>
      </c>
      <c r="R170" s="229">
        <f>Q170*H170</f>
        <v>13.440000000000001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213</v>
      </c>
      <c r="AT170" s="231" t="s">
        <v>1159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1360</v>
      </c>
    </row>
    <row r="171" s="13" customFormat="1">
      <c r="A171" s="13"/>
      <c r="B171" s="233"/>
      <c r="C171" s="234"/>
      <c r="D171" s="235" t="s">
        <v>190</v>
      </c>
      <c r="E171" s="234"/>
      <c r="F171" s="237" t="s">
        <v>1361</v>
      </c>
      <c r="G171" s="234"/>
      <c r="H171" s="238">
        <v>12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4</v>
      </c>
      <c r="AX171" s="13" t="s">
        <v>86</v>
      </c>
      <c r="AY171" s="244" t="s">
        <v>174</v>
      </c>
    </row>
    <row r="172" s="12" customFormat="1" ht="22.8" customHeight="1">
      <c r="A172" s="12"/>
      <c r="B172" s="203"/>
      <c r="C172" s="204"/>
      <c r="D172" s="205" t="s">
        <v>77</v>
      </c>
      <c r="E172" s="217" t="s">
        <v>180</v>
      </c>
      <c r="F172" s="217" t="s">
        <v>257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SUM(P173:P183)</f>
        <v>0</v>
      </c>
      <c r="Q172" s="211"/>
      <c r="R172" s="212">
        <f>SUM(R173:R183)</f>
        <v>109.3337856</v>
      </c>
      <c r="S172" s="211"/>
      <c r="T172" s="213">
        <f>SUM(T173:T183)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86</v>
      </c>
      <c r="AT172" s="215" t="s">
        <v>77</v>
      </c>
      <c r="AU172" s="215" t="s">
        <v>86</v>
      </c>
      <c r="AY172" s="214" t="s">
        <v>174</v>
      </c>
      <c r="BK172" s="216">
        <f>SUM(BK173:BK183)</f>
        <v>0</v>
      </c>
    </row>
    <row r="173" s="2" customFormat="1" ht="44.25" customHeight="1">
      <c r="A173" s="38"/>
      <c r="B173" s="39"/>
      <c r="C173" s="219" t="s">
        <v>287</v>
      </c>
      <c r="D173" s="219" t="s">
        <v>176</v>
      </c>
      <c r="E173" s="220" t="s">
        <v>268</v>
      </c>
      <c r="F173" s="221" t="s">
        <v>269</v>
      </c>
      <c r="G173" s="222" t="s">
        <v>188</v>
      </c>
      <c r="H173" s="223">
        <v>14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2.13408</v>
      </c>
      <c r="R173" s="229">
        <f>Q173*H173</f>
        <v>29.877119999999998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180</v>
      </c>
      <c r="AT173" s="231" t="s">
        <v>176</v>
      </c>
      <c r="AU173" s="231" t="s">
        <v>88</v>
      </c>
      <c r="AY173" s="17" t="s">
        <v>174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180</v>
      </c>
      <c r="BM173" s="231" t="s">
        <v>1362</v>
      </c>
    </row>
    <row r="174" s="13" customFormat="1">
      <c r="A174" s="13"/>
      <c r="B174" s="233"/>
      <c r="C174" s="234"/>
      <c r="D174" s="235" t="s">
        <v>190</v>
      </c>
      <c r="E174" s="236" t="s">
        <v>1</v>
      </c>
      <c r="F174" s="237" t="s">
        <v>1331</v>
      </c>
      <c r="G174" s="234"/>
      <c r="H174" s="238">
        <v>14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190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174</v>
      </c>
    </row>
    <row r="175" s="2" customFormat="1" ht="37.8" customHeight="1">
      <c r="A175" s="38"/>
      <c r="B175" s="39"/>
      <c r="C175" s="219" t="s">
        <v>294</v>
      </c>
      <c r="D175" s="219" t="s">
        <v>176</v>
      </c>
      <c r="E175" s="220" t="s">
        <v>467</v>
      </c>
      <c r="F175" s="221" t="s">
        <v>468</v>
      </c>
      <c r="G175" s="222" t="s">
        <v>188</v>
      </c>
      <c r="H175" s="223">
        <v>39.792000000000002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1.9967999999999999</v>
      </c>
      <c r="R175" s="229">
        <f>Q175*H175</f>
        <v>79.456665599999994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180</v>
      </c>
      <c r="AT175" s="231" t="s">
        <v>176</v>
      </c>
      <c r="AU175" s="231" t="s">
        <v>88</v>
      </c>
      <c r="AY175" s="17" t="s">
        <v>174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180</v>
      </c>
      <c r="BM175" s="231" t="s">
        <v>1363</v>
      </c>
    </row>
    <row r="176" s="14" customFormat="1">
      <c r="A176" s="14"/>
      <c r="B176" s="249"/>
      <c r="C176" s="250"/>
      <c r="D176" s="235" t="s">
        <v>190</v>
      </c>
      <c r="E176" s="251" t="s">
        <v>1</v>
      </c>
      <c r="F176" s="252" t="s">
        <v>1327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190</v>
      </c>
      <c r="AU176" s="258" t="s">
        <v>88</v>
      </c>
      <c r="AV176" s="14" t="s">
        <v>86</v>
      </c>
      <c r="AW176" s="14" t="s">
        <v>34</v>
      </c>
      <c r="AX176" s="14" t="s">
        <v>78</v>
      </c>
      <c r="AY176" s="258" t="s">
        <v>174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1328</v>
      </c>
      <c r="G177" s="234"/>
      <c r="H177" s="238">
        <v>17.399999999999999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78</v>
      </c>
      <c r="AY177" s="244" t="s">
        <v>174</v>
      </c>
    </row>
    <row r="178" s="14" customFormat="1">
      <c r="A178" s="14"/>
      <c r="B178" s="249"/>
      <c r="C178" s="250"/>
      <c r="D178" s="235" t="s">
        <v>190</v>
      </c>
      <c r="E178" s="251" t="s">
        <v>1</v>
      </c>
      <c r="F178" s="252" t="s">
        <v>360</v>
      </c>
      <c r="G178" s="250"/>
      <c r="H178" s="251" t="s">
        <v>1</v>
      </c>
      <c r="I178" s="253"/>
      <c r="J178" s="250"/>
      <c r="K178" s="250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190</v>
      </c>
      <c r="AU178" s="258" t="s">
        <v>88</v>
      </c>
      <c r="AV178" s="14" t="s">
        <v>86</v>
      </c>
      <c r="AW178" s="14" t="s">
        <v>34</v>
      </c>
      <c r="AX178" s="14" t="s">
        <v>78</v>
      </c>
      <c r="AY178" s="258" t="s">
        <v>174</v>
      </c>
    </row>
    <row r="179" s="13" customFormat="1">
      <c r="A179" s="13"/>
      <c r="B179" s="233"/>
      <c r="C179" s="234"/>
      <c r="D179" s="235" t="s">
        <v>190</v>
      </c>
      <c r="E179" s="236" t="s">
        <v>1</v>
      </c>
      <c r="F179" s="237" t="s">
        <v>1329</v>
      </c>
      <c r="G179" s="234"/>
      <c r="H179" s="238">
        <v>22.391999999999999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190</v>
      </c>
      <c r="AU179" s="244" t="s">
        <v>88</v>
      </c>
      <c r="AV179" s="13" t="s">
        <v>88</v>
      </c>
      <c r="AW179" s="13" t="s">
        <v>34</v>
      </c>
      <c r="AX179" s="13" t="s">
        <v>78</v>
      </c>
      <c r="AY179" s="244" t="s">
        <v>174</v>
      </c>
    </row>
    <row r="180" s="15" customFormat="1">
      <c r="A180" s="15"/>
      <c r="B180" s="259"/>
      <c r="C180" s="260"/>
      <c r="D180" s="235" t="s">
        <v>190</v>
      </c>
      <c r="E180" s="261" t="s">
        <v>1</v>
      </c>
      <c r="F180" s="262" t="s">
        <v>275</v>
      </c>
      <c r="G180" s="260"/>
      <c r="H180" s="263">
        <v>39.792000000000002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190</v>
      </c>
      <c r="AU180" s="269" t="s">
        <v>88</v>
      </c>
      <c r="AV180" s="15" t="s">
        <v>180</v>
      </c>
      <c r="AW180" s="15" t="s">
        <v>34</v>
      </c>
      <c r="AX180" s="15" t="s">
        <v>86</v>
      </c>
      <c r="AY180" s="269" t="s">
        <v>174</v>
      </c>
    </row>
    <row r="181" s="2" customFormat="1" ht="33" customHeight="1">
      <c r="A181" s="38"/>
      <c r="B181" s="39"/>
      <c r="C181" s="219" t="s">
        <v>298</v>
      </c>
      <c r="D181" s="219" t="s">
        <v>176</v>
      </c>
      <c r="E181" s="220" t="s">
        <v>474</v>
      </c>
      <c r="F181" s="221" t="s">
        <v>475</v>
      </c>
      <c r="G181" s="222" t="s">
        <v>179</v>
      </c>
      <c r="H181" s="223">
        <v>49.759999999999998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180</v>
      </c>
      <c r="AT181" s="231" t="s">
        <v>176</v>
      </c>
      <c r="AU181" s="231" t="s">
        <v>88</v>
      </c>
      <c r="AY181" s="17" t="s">
        <v>174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180</v>
      </c>
      <c r="BM181" s="231" t="s">
        <v>1364</v>
      </c>
    </row>
    <row r="182" s="14" customFormat="1">
      <c r="A182" s="14"/>
      <c r="B182" s="249"/>
      <c r="C182" s="250"/>
      <c r="D182" s="235" t="s">
        <v>190</v>
      </c>
      <c r="E182" s="251" t="s">
        <v>1</v>
      </c>
      <c r="F182" s="252" t="s">
        <v>360</v>
      </c>
      <c r="G182" s="250"/>
      <c r="H182" s="251" t="s">
        <v>1</v>
      </c>
      <c r="I182" s="253"/>
      <c r="J182" s="250"/>
      <c r="K182" s="250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190</v>
      </c>
      <c r="AU182" s="258" t="s">
        <v>88</v>
      </c>
      <c r="AV182" s="14" t="s">
        <v>86</v>
      </c>
      <c r="AW182" s="14" t="s">
        <v>34</v>
      </c>
      <c r="AX182" s="14" t="s">
        <v>78</v>
      </c>
      <c r="AY182" s="258" t="s">
        <v>174</v>
      </c>
    </row>
    <row r="183" s="13" customFormat="1">
      <c r="A183" s="13"/>
      <c r="B183" s="233"/>
      <c r="C183" s="234"/>
      <c r="D183" s="235" t="s">
        <v>190</v>
      </c>
      <c r="E183" s="236" t="s">
        <v>1</v>
      </c>
      <c r="F183" s="237" t="s">
        <v>1365</v>
      </c>
      <c r="G183" s="234"/>
      <c r="H183" s="238">
        <v>49.759999999999998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190</v>
      </c>
      <c r="AU183" s="244" t="s">
        <v>88</v>
      </c>
      <c r="AV183" s="13" t="s">
        <v>88</v>
      </c>
      <c r="AW183" s="13" t="s">
        <v>34</v>
      </c>
      <c r="AX183" s="13" t="s">
        <v>86</v>
      </c>
      <c r="AY183" s="244" t="s">
        <v>174</v>
      </c>
    </row>
    <row r="184" s="12" customFormat="1" ht="22.8" customHeight="1">
      <c r="A184" s="12"/>
      <c r="B184" s="203"/>
      <c r="C184" s="204"/>
      <c r="D184" s="205" t="s">
        <v>77</v>
      </c>
      <c r="E184" s="217" t="s">
        <v>203</v>
      </c>
      <c r="F184" s="217" t="s">
        <v>281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SUM(P185:P190)</f>
        <v>0</v>
      </c>
      <c r="Q184" s="211"/>
      <c r="R184" s="212">
        <f>SUM(R185:R190)</f>
        <v>0.56919827999999995</v>
      </c>
      <c r="S184" s="211"/>
      <c r="T184" s="213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86</v>
      </c>
      <c r="AT184" s="215" t="s">
        <v>77</v>
      </c>
      <c r="AU184" s="215" t="s">
        <v>86</v>
      </c>
      <c r="AY184" s="214" t="s">
        <v>174</v>
      </c>
      <c r="BK184" s="216">
        <f>SUM(BK185:BK190)</f>
        <v>0</v>
      </c>
    </row>
    <row r="185" s="2" customFormat="1" ht="44.25" customHeight="1">
      <c r="A185" s="38"/>
      <c r="B185" s="39"/>
      <c r="C185" s="219" t="s">
        <v>302</v>
      </c>
      <c r="D185" s="219" t="s">
        <v>176</v>
      </c>
      <c r="E185" s="220" t="s">
        <v>282</v>
      </c>
      <c r="F185" s="221" t="s">
        <v>283</v>
      </c>
      <c r="G185" s="222" t="s">
        <v>179</v>
      </c>
      <c r="H185" s="223">
        <v>4.3529999999999998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0.13075999999999999</v>
      </c>
      <c r="R185" s="229">
        <f>Q185*H185</f>
        <v>0.56919827999999995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176</v>
      </c>
      <c r="AU185" s="231" t="s">
        <v>88</v>
      </c>
      <c r="AY185" s="17" t="s">
        <v>174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180</v>
      </c>
      <c r="BM185" s="231" t="s">
        <v>1366</v>
      </c>
    </row>
    <row r="186" s="14" customFormat="1">
      <c r="A186" s="14"/>
      <c r="B186" s="249"/>
      <c r="C186" s="250"/>
      <c r="D186" s="235" t="s">
        <v>190</v>
      </c>
      <c r="E186" s="251" t="s">
        <v>1</v>
      </c>
      <c r="F186" s="252" t="s">
        <v>1367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190</v>
      </c>
      <c r="AU186" s="258" t="s">
        <v>88</v>
      </c>
      <c r="AV186" s="14" t="s">
        <v>86</v>
      </c>
      <c r="AW186" s="14" t="s">
        <v>34</v>
      </c>
      <c r="AX186" s="14" t="s">
        <v>78</v>
      </c>
      <c r="AY186" s="258" t="s">
        <v>174</v>
      </c>
    </row>
    <row r="187" s="13" customFormat="1">
      <c r="A187" s="13"/>
      <c r="B187" s="233"/>
      <c r="C187" s="234"/>
      <c r="D187" s="235" t="s">
        <v>190</v>
      </c>
      <c r="E187" s="236" t="s">
        <v>1</v>
      </c>
      <c r="F187" s="237" t="s">
        <v>1368</v>
      </c>
      <c r="G187" s="234"/>
      <c r="H187" s="238">
        <v>1.9850000000000001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190</v>
      </c>
      <c r="AU187" s="244" t="s">
        <v>88</v>
      </c>
      <c r="AV187" s="13" t="s">
        <v>88</v>
      </c>
      <c r="AW187" s="13" t="s">
        <v>34</v>
      </c>
      <c r="AX187" s="13" t="s">
        <v>78</v>
      </c>
      <c r="AY187" s="244" t="s">
        <v>174</v>
      </c>
    </row>
    <row r="188" s="14" customFormat="1">
      <c r="A188" s="14"/>
      <c r="B188" s="249"/>
      <c r="C188" s="250"/>
      <c r="D188" s="235" t="s">
        <v>190</v>
      </c>
      <c r="E188" s="251" t="s">
        <v>1</v>
      </c>
      <c r="F188" s="252" t="s">
        <v>1369</v>
      </c>
      <c r="G188" s="250"/>
      <c r="H188" s="251" t="s">
        <v>1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190</v>
      </c>
      <c r="AU188" s="258" t="s">
        <v>88</v>
      </c>
      <c r="AV188" s="14" t="s">
        <v>86</v>
      </c>
      <c r="AW188" s="14" t="s">
        <v>34</v>
      </c>
      <c r="AX188" s="14" t="s">
        <v>78</v>
      </c>
      <c r="AY188" s="258" t="s">
        <v>174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1370</v>
      </c>
      <c r="G189" s="234"/>
      <c r="H189" s="238">
        <v>2.3679999999999999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190</v>
      </c>
      <c r="AU189" s="244" t="s">
        <v>88</v>
      </c>
      <c r="AV189" s="13" t="s">
        <v>88</v>
      </c>
      <c r="AW189" s="13" t="s">
        <v>34</v>
      </c>
      <c r="AX189" s="13" t="s">
        <v>78</v>
      </c>
      <c r="AY189" s="244" t="s">
        <v>174</v>
      </c>
    </row>
    <row r="190" s="15" customFormat="1">
      <c r="A190" s="15"/>
      <c r="B190" s="259"/>
      <c r="C190" s="260"/>
      <c r="D190" s="235" t="s">
        <v>190</v>
      </c>
      <c r="E190" s="261" t="s">
        <v>1</v>
      </c>
      <c r="F190" s="262" t="s">
        <v>275</v>
      </c>
      <c r="G190" s="260"/>
      <c r="H190" s="263">
        <v>4.3529999999999998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9" t="s">
        <v>190</v>
      </c>
      <c r="AU190" s="269" t="s">
        <v>88</v>
      </c>
      <c r="AV190" s="15" t="s">
        <v>180</v>
      </c>
      <c r="AW190" s="15" t="s">
        <v>34</v>
      </c>
      <c r="AX190" s="15" t="s">
        <v>86</v>
      </c>
      <c r="AY190" s="269" t="s">
        <v>174</v>
      </c>
    </row>
    <row r="191" s="12" customFormat="1" ht="22.8" customHeight="1">
      <c r="A191" s="12"/>
      <c r="B191" s="203"/>
      <c r="C191" s="204"/>
      <c r="D191" s="205" t="s">
        <v>77</v>
      </c>
      <c r="E191" s="217" t="s">
        <v>218</v>
      </c>
      <c r="F191" s="217" t="s">
        <v>293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SUM(P192:P203)</f>
        <v>0</v>
      </c>
      <c r="Q191" s="211"/>
      <c r="R191" s="212">
        <f>SUM(R192:R203)</f>
        <v>0</v>
      </c>
      <c r="S191" s="211"/>
      <c r="T191" s="213">
        <f>SUM(T192:T203)</f>
        <v>0.100119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86</v>
      </c>
      <c r="AT191" s="215" t="s">
        <v>77</v>
      </c>
      <c r="AU191" s="215" t="s">
        <v>86</v>
      </c>
      <c r="AY191" s="214" t="s">
        <v>174</v>
      </c>
      <c r="BK191" s="216">
        <f>SUM(BK192:BK203)</f>
        <v>0</v>
      </c>
    </row>
    <row r="192" s="2" customFormat="1" ht="78" customHeight="1">
      <c r="A192" s="38"/>
      <c r="B192" s="39"/>
      <c r="C192" s="219" t="s">
        <v>307</v>
      </c>
      <c r="D192" s="219" t="s">
        <v>176</v>
      </c>
      <c r="E192" s="220" t="s">
        <v>888</v>
      </c>
      <c r="F192" s="221" t="s">
        <v>889</v>
      </c>
      <c r="G192" s="222" t="s">
        <v>179</v>
      </c>
      <c r="H192" s="223">
        <v>32.982999999999997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180</v>
      </c>
      <c r="AT192" s="231" t="s">
        <v>176</v>
      </c>
      <c r="AU192" s="231" t="s">
        <v>88</v>
      </c>
      <c r="AY192" s="17" t="s">
        <v>174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180</v>
      </c>
      <c r="BM192" s="231" t="s">
        <v>1371</v>
      </c>
    </row>
    <row r="193" s="2" customFormat="1">
      <c r="A193" s="38"/>
      <c r="B193" s="39"/>
      <c r="C193" s="40"/>
      <c r="D193" s="235" t="s">
        <v>201</v>
      </c>
      <c r="E193" s="40"/>
      <c r="F193" s="245" t="s">
        <v>1176</v>
      </c>
      <c r="G193" s="40"/>
      <c r="H193" s="40"/>
      <c r="I193" s="246"/>
      <c r="J193" s="40"/>
      <c r="K193" s="40"/>
      <c r="L193" s="44"/>
      <c r="M193" s="247"/>
      <c r="N193" s="24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201</v>
      </c>
      <c r="AU193" s="17" t="s">
        <v>88</v>
      </c>
    </row>
    <row r="194" s="14" customFormat="1">
      <c r="A194" s="14"/>
      <c r="B194" s="249"/>
      <c r="C194" s="250"/>
      <c r="D194" s="235" t="s">
        <v>190</v>
      </c>
      <c r="E194" s="251" t="s">
        <v>1</v>
      </c>
      <c r="F194" s="252" t="s">
        <v>1372</v>
      </c>
      <c r="G194" s="250"/>
      <c r="H194" s="251" t="s">
        <v>1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190</v>
      </c>
      <c r="AU194" s="258" t="s">
        <v>88</v>
      </c>
      <c r="AV194" s="14" t="s">
        <v>86</v>
      </c>
      <c r="AW194" s="14" t="s">
        <v>34</v>
      </c>
      <c r="AX194" s="14" t="s">
        <v>78</v>
      </c>
      <c r="AY194" s="258" t="s">
        <v>174</v>
      </c>
    </row>
    <row r="195" s="13" customFormat="1">
      <c r="A195" s="13"/>
      <c r="B195" s="233"/>
      <c r="C195" s="234"/>
      <c r="D195" s="235" t="s">
        <v>190</v>
      </c>
      <c r="E195" s="236" t="s">
        <v>1</v>
      </c>
      <c r="F195" s="237" t="s">
        <v>1373</v>
      </c>
      <c r="G195" s="234"/>
      <c r="H195" s="238">
        <v>32.982999999999997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190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174</v>
      </c>
    </row>
    <row r="196" s="2" customFormat="1" ht="76.35" customHeight="1">
      <c r="A196" s="38"/>
      <c r="B196" s="39"/>
      <c r="C196" s="219" t="s">
        <v>320</v>
      </c>
      <c r="D196" s="219" t="s">
        <v>176</v>
      </c>
      <c r="E196" s="220" t="s">
        <v>299</v>
      </c>
      <c r="F196" s="221" t="s">
        <v>300</v>
      </c>
      <c r="G196" s="222" t="s">
        <v>179</v>
      </c>
      <c r="H196" s="223">
        <v>4.3529999999999998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0.023</v>
      </c>
      <c r="T196" s="230">
        <f>S196*H196</f>
        <v>0.100119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180</v>
      </c>
      <c r="AT196" s="231" t="s">
        <v>176</v>
      </c>
      <c r="AU196" s="231" t="s">
        <v>88</v>
      </c>
      <c r="AY196" s="17" t="s">
        <v>174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180</v>
      </c>
      <c r="BM196" s="231" t="s">
        <v>1374</v>
      </c>
    </row>
    <row r="197" s="2" customFormat="1" ht="24.15" customHeight="1">
      <c r="A197" s="38"/>
      <c r="B197" s="39"/>
      <c r="C197" s="219" t="s">
        <v>324</v>
      </c>
      <c r="D197" s="219" t="s">
        <v>176</v>
      </c>
      <c r="E197" s="220" t="s">
        <v>308</v>
      </c>
      <c r="F197" s="221" t="s">
        <v>309</v>
      </c>
      <c r="G197" s="222" t="s">
        <v>179</v>
      </c>
      <c r="H197" s="223">
        <v>15.234999999999999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1375</v>
      </c>
    </row>
    <row r="198" s="2" customFormat="1">
      <c r="A198" s="38"/>
      <c r="B198" s="39"/>
      <c r="C198" s="40"/>
      <c r="D198" s="235" t="s">
        <v>201</v>
      </c>
      <c r="E198" s="40"/>
      <c r="F198" s="245" t="s">
        <v>311</v>
      </c>
      <c r="G198" s="40"/>
      <c r="H198" s="40"/>
      <c r="I198" s="246"/>
      <c r="J198" s="40"/>
      <c r="K198" s="40"/>
      <c r="L198" s="44"/>
      <c r="M198" s="247"/>
      <c r="N198" s="24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201</v>
      </c>
      <c r="AU198" s="17" t="s">
        <v>88</v>
      </c>
    </row>
    <row r="199" s="14" customFormat="1">
      <c r="A199" s="14"/>
      <c r="B199" s="249"/>
      <c r="C199" s="250"/>
      <c r="D199" s="235" t="s">
        <v>190</v>
      </c>
      <c r="E199" s="251" t="s">
        <v>1</v>
      </c>
      <c r="F199" s="252" t="s">
        <v>1376</v>
      </c>
      <c r="G199" s="250"/>
      <c r="H199" s="251" t="s">
        <v>1</v>
      </c>
      <c r="I199" s="253"/>
      <c r="J199" s="250"/>
      <c r="K199" s="250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190</v>
      </c>
      <c r="AU199" s="258" t="s">
        <v>88</v>
      </c>
      <c r="AV199" s="14" t="s">
        <v>86</v>
      </c>
      <c r="AW199" s="14" t="s">
        <v>34</v>
      </c>
      <c r="AX199" s="14" t="s">
        <v>78</v>
      </c>
      <c r="AY199" s="258" t="s">
        <v>174</v>
      </c>
    </row>
    <row r="200" s="13" customFormat="1">
      <c r="A200" s="13"/>
      <c r="B200" s="233"/>
      <c r="C200" s="234"/>
      <c r="D200" s="235" t="s">
        <v>190</v>
      </c>
      <c r="E200" s="236" t="s">
        <v>1</v>
      </c>
      <c r="F200" s="237" t="s">
        <v>1377</v>
      </c>
      <c r="G200" s="234"/>
      <c r="H200" s="238">
        <v>6.9480000000000004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190</v>
      </c>
      <c r="AU200" s="244" t="s">
        <v>88</v>
      </c>
      <c r="AV200" s="13" t="s">
        <v>88</v>
      </c>
      <c r="AW200" s="13" t="s">
        <v>34</v>
      </c>
      <c r="AX200" s="13" t="s">
        <v>78</v>
      </c>
      <c r="AY200" s="244" t="s">
        <v>174</v>
      </c>
    </row>
    <row r="201" s="14" customFormat="1">
      <c r="A201" s="14"/>
      <c r="B201" s="249"/>
      <c r="C201" s="250"/>
      <c r="D201" s="235" t="s">
        <v>190</v>
      </c>
      <c r="E201" s="251" t="s">
        <v>1</v>
      </c>
      <c r="F201" s="252" t="s">
        <v>1378</v>
      </c>
      <c r="G201" s="250"/>
      <c r="H201" s="251" t="s">
        <v>1</v>
      </c>
      <c r="I201" s="253"/>
      <c r="J201" s="250"/>
      <c r="K201" s="250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190</v>
      </c>
      <c r="AU201" s="258" t="s">
        <v>88</v>
      </c>
      <c r="AV201" s="14" t="s">
        <v>86</v>
      </c>
      <c r="AW201" s="14" t="s">
        <v>34</v>
      </c>
      <c r="AX201" s="14" t="s">
        <v>78</v>
      </c>
      <c r="AY201" s="258" t="s">
        <v>174</v>
      </c>
    </row>
    <row r="202" s="13" customFormat="1">
      <c r="A202" s="13"/>
      <c r="B202" s="233"/>
      <c r="C202" s="234"/>
      <c r="D202" s="235" t="s">
        <v>190</v>
      </c>
      <c r="E202" s="236" t="s">
        <v>1</v>
      </c>
      <c r="F202" s="237" t="s">
        <v>1379</v>
      </c>
      <c r="G202" s="234"/>
      <c r="H202" s="238">
        <v>8.2870000000000008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190</v>
      </c>
      <c r="AU202" s="244" t="s">
        <v>88</v>
      </c>
      <c r="AV202" s="13" t="s">
        <v>88</v>
      </c>
      <c r="AW202" s="13" t="s">
        <v>34</v>
      </c>
      <c r="AX202" s="13" t="s">
        <v>78</v>
      </c>
      <c r="AY202" s="244" t="s">
        <v>174</v>
      </c>
    </row>
    <row r="203" s="15" customFormat="1">
      <c r="A203" s="15"/>
      <c r="B203" s="259"/>
      <c r="C203" s="260"/>
      <c r="D203" s="235" t="s">
        <v>190</v>
      </c>
      <c r="E203" s="261" t="s">
        <v>1</v>
      </c>
      <c r="F203" s="262" t="s">
        <v>275</v>
      </c>
      <c r="G203" s="260"/>
      <c r="H203" s="263">
        <v>15.235000000000001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9" t="s">
        <v>190</v>
      </c>
      <c r="AU203" s="269" t="s">
        <v>88</v>
      </c>
      <c r="AV203" s="15" t="s">
        <v>180</v>
      </c>
      <c r="AW203" s="15" t="s">
        <v>34</v>
      </c>
      <c r="AX203" s="15" t="s">
        <v>86</v>
      </c>
      <c r="AY203" s="269" t="s">
        <v>174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318</v>
      </c>
      <c r="F204" s="217" t="s">
        <v>319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174</v>
      </c>
      <c r="BK204" s="216">
        <f>SUM(BK205:BK208)</f>
        <v>0</v>
      </c>
    </row>
    <row r="205" s="2" customFormat="1" ht="44.25" customHeight="1">
      <c r="A205" s="38"/>
      <c r="B205" s="39"/>
      <c r="C205" s="219" t="s">
        <v>328</v>
      </c>
      <c r="D205" s="219" t="s">
        <v>176</v>
      </c>
      <c r="E205" s="220" t="s">
        <v>321</v>
      </c>
      <c r="F205" s="221" t="s">
        <v>322</v>
      </c>
      <c r="G205" s="222" t="s">
        <v>240</v>
      </c>
      <c r="H205" s="223">
        <v>0.10000000000000001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43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180</v>
      </c>
      <c r="AT205" s="231" t="s">
        <v>176</v>
      </c>
      <c r="AU205" s="231" t="s">
        <v>88</v>
      </c>
      <c r="AY205" s="17" t="s">
        <v>174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180</v>
      </c>
      <c r="BM205" s="231" t="s">
        <v>1380</v>
      </c>
    </row>
    <row r="206" s="2" customFormat="1" ht="37.8" customHeight="1">
      <c r="A206" s="38"/>
      <c r="B206" s="39"/>
      <c r="C206" s="219" t="s">
        <v>335</v>
      </c>
      <c r="D206" s="219" t="s">
        <v>176</v>
      </c>
      <c r="E206" s="220" t="s">
        <v>325</v>
      </c>
      <c r="F206" s="221" t="s">
        <v>326</v>
      </c>
      <c r="G206" s="222" t="s">
        <v>240</v>
      </c>
      <c r="H206" s="223">
        <v>0.10000000000000001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43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180</v>
      </c>
      <c r="AT206" s="231" t="s">
        <v>176</v>
      </c>
      <c r="AU206" s="231" t="s">
        <v>88</v>
      </c>
      <c r="AY206" s="17" t="s">
        <v>174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86</v>
      </c>
      <c r="BK206" s="232">
        <f>ROUND(I206*H206,2)</f>
        <v>0</v>
      </c>
      <c r="BL206" s="17" t="s">
        <v>180</v>
      </c>
      <c r="BM206" s="231" t="s">
        <v>1381</v>
      </c>
    </row>
    <row r="207" s="2" customFormat="1" ht="49.05" customHeight="1">
      <c r="A207" s="38"/>
      <c r="B207" s="39"/>
      <c r="C207" s="219" t="s">
        <v>407</v>
      </c>
      <c r="D207" s="219" t="s">
        <v>176</v>
      </c>
      <c r="E207" s="220" t="s">
        <v>329</v>
      </c>
      <c r="F207" s="221" t="s">
        <v>330</v>
      </c>
      <c r="G207" s="222" t="s">
        <v>240</v>
      </c>
      <c r="H207" s="223">
        <v>1.3999999999999999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43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180</v>
      </c>
      <c r="AT207" s="231" t="s">
        <v>176</v>
      </c>
      <c r="AU207" s="231" t="s">
        <v>88</v>
      </c>
      <c r="AY207" s="17" t="s">
        <v>174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86</v>
      </c>
      <c r="BK207" s="232">
        <f>ROUND(I207*H207,2)</f>
        <v>0</v>
      </c>
      <c r="BL207" s="17" t="s">
        <v>180</v>
      </c>
      <c r="BM207" s="231" t="s">
        <v>1382</v>
      </c>
    </row>
    <row r="208" s="13" customFormat="1">
      <c r="A208" s="13"/>
      <c r="B208" s="233"/>
      <c r="C208" s="234"/>
      <c r="D208" s="235" t="s">
        <v>190</v>
      </c>
      <c r="E208" s="236" t="s">
        <v>1</v>
      </c>
      <c r="F208" s="237" t="s">
        <v>1383</v>
      </c>
      <c r="G208" s="234"/>
      <c r="H208" s="238">
        <v>1.3999999999999999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190</v>
      </c>
      <c r="AU208" s="244" t="s">
        <v>88</v>
      </c>
      <c r="AV208" s="13" t="s">
        <v>88</v>
      </c>
      <c r="AW208" s="13" t="s">
        <v>34</v>
      </c>
      <c r="AX208" s="13" t="s">
        <v>86</v>
      </c>
      <c r="AY208" s="244" t="s">
        <v>174</v>
      </c>
    </row>
    <row r="209" s="12" customFormat="1" ht="22.8" customHeight="1">
      <c r="A209" s="12"/>
      <c r="B209" s="203"/>
      <c r="C209" s="204"/>
      <c r="D209" s="205" t="s">
        <v>77</v>
      </c>
      <c r="E209" s="217" t="s">
        <v>333</v>
      </c>
      <c r="F209" s="217" t="s">
        <v>334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P210</f>
        <v>0</v>
      </c>
      <c r="Q209" s="211"/>
      <c r="R209" s="212">
        <f>R210</f>
        <v>0</v>
      </c>
      <c r="S209" s="211"/>
      <c r="T209" s="213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86</v>
      </c>
      <c r="AT209" s="215" t="s">
        <v>77</v>
      </c>
      <c r="AU209" s="215" t="s">
        <v>86</v>
      </c>
      <c r="AY209" s="214" t="s">
        <v>174</v>
      </c>
      <c r="BK209" s="216">
        <f>BK210</f>
        <v>0</v>
      </c>
    </row>
    <row r="210" s="2" customFormat="1" ht="24.15" customHeight="1">
      <c r="A210" s="38"/>
      <c r="B210" s="39"/>
      <c r="C210" s="219" t="s">
        <v>493</v>
      </c>
      <c r="D210" s="219" t="s">
        <v>176</v>
      </c>
      <c r="E210" s="220" t="s">
        <v>336</v>
      </c>
      <c r="F210" s="221" t="s">
        <v>337</v>
      </c>
      <c r="G210" s="222" t="s">
        <v>240</v>
      </c>
      <c r="H210" s="223">
        <v>127.696</v>
      </c>
      <c r="I210" s="224"/>
      <c r="J210" s="225">
        <f>ROUND(I210*H210,2)</f>
        <v>0</v>
      </c>
      <c r="K210" s="226"/>
      <c r="L210" s="44"/>
      <c r="M210" s="270" t="s">
        <v>1</v>
      </c>
      <c r="N210" s="271" t="s">
        <v>43</v>
      </c>
      <c r="O210" s="272"/>
      <c r="P210" s="273">
        <f>O210*H210</f>
        <v>0</v>
      </c>
      <c r="Q210" s="273">
        <v>0</v>
      </c>
      <c r="R210" s="273">
        <f>Q210*H210</f>
        <v>0</v>
      </c>
      <c r="S210" s="273">
        <v>0</v>
      </c>
      <c r="T210" s="27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180</v>
      </c>
      <c r="AT210" s="231" t="s">
        <v>176</v>
      </c>
      <c r="AU210" s="231" t="s">
        <v>88</v>
      </c>
      <c r="AY210" s="17" t="s">
        <v>174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86</v>
      </c>
      <c r="BK210" s="232">
        <f>ROUND(I210*H210,2)</f>
        <v>0</v>
      </c>
      <c r="BL210" s="17" t="s">
        <v>180</v>
      </c>
      <c r="BM210" s="231" t="s">
        <v>1384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33U27+uI0Eo4QdojJlxYLK3i6exHKFlnVz3+YgyQCkyb3jroJDeGD2Wz+yLj7wtZJLP5qseXIlFKl3Bv3AZ7qg==" hashValue="bgFCJ9LFtSgJcOpfMM3tu9bLgJqtpMN+CB2KjKcmZf9m2lqSaJ8PUW5jyqnkuOIWCPcoiyxsRlvYFaDsCJyJ5A==" algorithmName="SHA-512" password="CC35"/>
  <autoFilter ref="C123:K21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ROUND((SUM(BE120:BE139)),  2)</f>
        <v>0</v>
      </c>
      <c r="G33" s="38"/>
      <c r="H33" s="38"/>
      <c r="I33" s="155">
        <v>0.20999999999999999</v>
      </c>
      <c r="J33" s="154">
        <f>ROUND(((SUM(BE120:BE139))*I33),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ROUND((SUM(BF120:BF139)),  2)</f>
        <v>0</v>
      </c>
      <c r="G34" s="38"/>
      <c r="H34" s="38"/>
      <c r="I34" s="155">
        <v>0.14999999999999999</v>
      </c>
      <c r="J34" s="154">
        <f>ROUND(((SUM(BF120:BF139))*I34),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ROUND((SUM(BG120:BG139)),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ROUND((SUM(BH120:BH139)),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ROUND((SUM(BI120:BI139)),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17 - Sanace výtrží v ř. km 10,388 - 10,410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Trusovický potok, Bělkovice-Lašťany - oprava příčných objektů, nánosy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144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17 - Sanace výtrží v ř. km 10,388 - 10,410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k.ú. Bělkovice, Lašťany</v>
      </c>
      <c r="G114" s="40"/>
      <c r="H114" s="40"/>
      <c r="I114" s="32" t="s">
        <v>22</v>
      </c>
      <c r="J114" s="79" t="str">
        <f>IF(J12="","",J12)</f>
        <v>20. 7. 2022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>PM, s.p. - Ing. Šefčíková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160</v>
      </c>
      <c r="D119" s="194" t="s">
        <v>63</v>
      </c>
      <c r="E119" s="194" t="s">
        <v>59</v>
      </c>
      <c r="F119" s="194" t="s">
        <v>60</v>
      </c>
      <c r="G119" s="194" t="s">
        <v>161</v>
      </c>
      <c r="H119" s="194" t="s">
        <v>162</v>
      </c>
      <c r="I119" s="194" t="s">
        <v>163</v>
      </c>
      <c r="J119" s="195" t="s">
        <v>148</v>
      </c>
      <c r="K119" s="196" t="s">
        <v>164</v>
      </c>
      <c r="L119" s="197"/>
      <c r="M119" s="100" t="s">
        <v>1</v>
      </c>
      <c r="N119" s="101" t="s">
        <v>42</v>
      </c>
      <c r="O119" s="101" t="s">
        <v>165</v>
      </c>
      <c r="P119" s="101" t="s">
        <v>166</v>
      </c>
      <c r="Q119" s="101" t="s">
        <v>167</v>
      </c>
      <c r="R119" s="101" t="s">
        <v>168</v>
      </c>
      <c r="S119" s="101" t="s">
        <v>169</v>
      </c>
      <c r="T119" s="102" t="s">
        <v>170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171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64.340640000000008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150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172</v>
      </c>
      <c r="F121" s="206" t="s">
        <v>173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P122+P129+P138</f>
        <v>0</v>
      </c>
      <c r="Q121" s="211"/>
      <c r="R121" s="212">
        <f>R122+R129+R138</f>
        <v>64.340640000000008</v>
      </c>
      <c r="S121" s="211"/>
      <c r="T121" s="213">
        <f>T122+T129+T138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86</v>
      </c>
      <c r="AT121" s="215" t="s">
        <v>77</v>
      </c>
      <c r="AU121" s="215" t="s">
        <v>78</v>
      </c>
      <c r="AY121" s="214" t="s">
        <v>174</v>
      </c>
      <c r="BK121" s="216">
        <f>BK122+BK129+BK138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86</v>
      </c>
      <c r="F122" s="217" t="s">
        <v>175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SUM(P123:P128)</f>
        <v>0</v>
      </c>
      <c r="Q122" s="211"/>
      <c r="R122" s="212">
        <f>SUM(R123:R128)</f>
        <v>0</v>
      </c>
      <c r="S122" s="211"/>
      <c r="T122" s="21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77</v>
      </c>
      <c r="AU122" s="215" t="s">
        <v>86</v>
      </c>
      <c r="AY122" s="214" t="s">
        <v>174</v>
      </c>
      <c r="BK122" s="216">
        <f>SUM(BK123:BK128)</f>
        <v>0</v>
      </c>
    </row>
    <row r="123" s="2" customFormat="1" ht="44.25" customHeight="1">
      <c r="A123" s="38"/>
      <c r="B123" s="39"/>
      <c r="C123" s="219" t="s">
        <v>86</v>
      </c>
      <c r="D123" s="219" t="s">
        <v>176</v>
      </c>
      <c r="E123" s="220" t="s">
        <v>429</v>
      </c>
      <c r="F123" s="221" t="s">
        <v>430</v>
      </c>
      <c r="G123" s="222" t="s">
        <v>188</v>
      </c>
      <c r="H123" s="223">
        <v>10.5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43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180</v>
      </c>
      <c r="AT123" s="231" t="s">
        <v>176</v>
      </c>
      <c r="AU123" s="231" t="s">
        <v>88</v>
      </c>
      <c r="AY123" s="17" t="s">
        <v>174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86</v>
      </c>
      <c r="BK123" s="232">
        <f>ROUND(I123*H123,2)</f>
        <v>0</v>
      </c>
      <c r="BL123" s="17" t="s">
        <v>180</v>
      </c>
      <c r="BM123" s="231" t="s">
        <v>1386</v>
      </c>
    </row>
    <row r="124" s="13" customFormat="1">
      <c r="A124" s="13"/>
      <c r="B124" s="233"/>
      <c r="C124" s="234"/>
      <c r="D124" s="235" t="s">
        <v>190</v>
      </c>
      <c r="E124" s="236" t="s">
        <v>1</v>
      </c>
      <c r="F124" s="237" t="s">
        <v>1387</v>
      </c>
      <c r="G124" s="234"/>
      <c r="H124" s="238">
        <v>10.5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190</v>
      </c>
      <c r="AU124" s="244" t="s">
        <v>88</v>
      </c>
      <c r="AV124" s="13" t="s">
        <v>88</v>
      </c>
      <c r="AW124" s="13" t="s">
        <v>34</v>
      </c>
      <c r="AX124" s="13" t="s">
        <v>86</v>
      </c>
      <c r="AY124" s="244" t="s">
        <v>174</v>
      </c>
    </row>
    <row r="125" s="2" customFormat="1" ht="44.25" customHeight="1">
      <c r="A125" s="38"/>
      <c r="B125" s="39"/>
      <c r="C125" s="219" t="s">
        <v>88</v>
      </c>
      <c r="D125" s="219" t="s">
        <v>176</v>
      </c>
      <c r="E125" s="220" t="s">
        <v>961</v>
      </c>
      <c r="F125" s="221" t="s">
        <v>962</v>
      </c>
      <c r="G125" s="222" t="s">
        <v>188</v>
      </c>
      <c r="H125" s="223">
        <v>10.5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180</v>
      </c>
      <c r="AT125" s="231" t="s">
        <v>176</v>
      </c>
      <c r="AU125" s="231" t="s">
        <v>88</v>
      </c>
      <c r="AY125" s="17" t="s">
        <v>174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180</v>
      </c>
      <c r="BM125" s="231" t="s">
        <v>1388</v>
      </c>
    </row>
    <row r="126" s="2" customFormat="1">
      <c r="A126" s="38"/>
      <c r="B126" s="39"/>
      <c r="C126" s="40"/>
      <c r="D126" s="235" t="s">
        <v>201</v>
      </c>
      <c r="E126" s="40"/>
      <c r="F126" s="245" t="s">
        <v>1389</v>
      </c>
      <c r="G126" s="40"/>
      <c r="H126" s="40"/>
      <c r="I126" s="246"/>
      <c r="J126" s="40"/>
      <c r="K126" s="40"/>
      <c r="L126" s="44"/>
      <c r="M126" s="247"/>
      <c r="N126" s="24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201</v>
      </c>
      <c r="AU126" s="17" t="s">
        <v>88</v>
      </c>
    </row>
    <row r="127" s="2" customFormat="1" ht="49.05" customHeight="1">
      <c r="A127" s="38"/>
      <c r="B127" s="39"/>
      <c r="C127" s="219" t="s">
        <v>185</v>
      </c>
      <c r="D127" s="219" t="s">
        <v>176</v>
      </c>
      <c r="E127" s="220" t="s">
        <v>442</v>
      </c>
      <c r="F127" s="221" t="s">
        <v>443</v>
      </c>
      <c r="G127" s="222" t="s">
        <v>179</v>
      </c>
      <c r="H127" s="223">
        <v>50.399999999999999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1390</v>
      </c>
    </row>
    <row r="128" s="13" customFormat="1">
      <c r="A128" s="13"/>
      <c r="B128" s="233"/>
      <c r="C128" s="234"/>
      <c r="D128" s="235" t="s">
        <v>190</v>
      </c>
      <c r="E128" s="236" t="s">
        <v>1</v>
      </c>
      <c r="F128" s="237" t="s">
        <v>1391</v>
      </c>
      <c r="G128" s="234"/>
      <c r="H128" s="238">
        <v>50.399999999999999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190</v>
      </c>
      <c r="AU128" s="244" t="s">
        <v>88</v>
      </c>
      <c r="AV128" s="13" t="s">
        <v>88</v>
      </c>
      <c r="AW128" s="13" t="s">
        <v>34</v>
      </c>
      <c r="AX128" s="13" t="s">
        <v>86</v>
      </c>
      <c r="AY128" s="244" t="s">
        <v>174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180</v>
      </c>
      <c r="F129" s="217" t="s">
        <v>257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SUM(P130:P137)</f>
        <v>0</v>
      </c>
      <c r="Q129" s="211"/>
      <c r="R129" s="212">
        <f>SUM(R130:R137)</f>
        <v>64.340640000000008</v>
      </c>
      <c r="S129" s="211"/>
      <c r="T129" s="213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86</v>
      </c>
      <c r="AT129" s="215" t="s">
        <v>77</v>
      </c>
      <c r="AU129" s="215" t="s">
        <v>86</v>
      </c>
      <c r="AY129" s="214" t="s">
        <v>174</v>
      </c>
      <c r="BK129" s="216">
        <f>SUM(BK130:BK137)</f>
        <v>0</v>
      </c>
    </row>
    <row r="130" s="2" customFormat="1" ht="44.25" customHeight="1">
      <c r="A130" s="38"/>
      <c r="B130" s="39"/>
      <c r="C130" s="219" t="s">
        <v>180</v>
      </c>
      <c r="D130" s="219" t="s">
        <v>176</v>
      </c>
      <c r="E130" s="220" t="s">
        <v>268</v>
      </c>
      <c r="F130" s="221" t="s">
        <v>269</v>
      </c>
      <c r="G130" s="222" t="s">
        <v>188</v>
      </c>
      <c r="H130" s="223">
        <v>10.5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2.13408</v>
      </c>
      <c r="R130" s="229">
        <f>Q130*H130</f>
        <v>22.40784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1392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1387</v>
      </c>
      <c r="G131" s="234"/>
      <c r="H131" s="238">
        <v>10.5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86</v>
      </c>
      <c r="AY131" s="244" t="s">
        <v>174</v>
      </c>
    </row>
    <row r="132" s="2" customFormat="1" ht="49.05" customHeight="1">
      <c r="A132" s="38"/>
      <c r="B132" s="39"/>
      <c r="C132" s="219" t="s">
        <v>196</v>
      </c>
      <c r="D132" s="219" t="s">
        <v>176</v>
      </c>
      <c r="E132" s="220" t="s">
        <v>463</v>
      </c>
      <c r="F132" s="221" t="s">
        <v>464</v>
      </c>
      <c r="G132" s="222" t="s">
        <v>179</v>
      </c>
      <c r="H132" s="223">
        <v>8.4000000000000004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1393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1394</v>
      </c>
      <c r="G133" s="234"/>
      <c r="H133" s="238">
        <v>8.4000000000000004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174</v>
      </c>
    </row>
    <row r="134" s="2" customFormat="1" ht="37.8" customHeight="1">
      <c r="A134" s="38"/>
      <c r="B134" s="39"/>
      <c r="C134" s="219" t="s">
        <v>203</v>
      </c>
      <c r="D134" s="219" t="s">
        <v>176</v>
      </c>
      <c r="E134" s="220" t="s">
        <v>467</v>
      </c>
      <c r="F134" s="221" t="s">
        <v>468</v>
      </c>
      <c r="G134" s="222" t="s">
        <v>188</v>
      </c>
      <c r="H134" s="223">
        <v>21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1.9967999999999999</v>
      </c>
      <c r="R134" s="229">
        <f>Q134*H134</f>
        <v>41.9328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1395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1396</v>
      </c>
      <c r="G135" s="234"/>
      <c r="H135" s="238">
        <v>21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190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174</v>
      </c>
    </row>
    <row r="136" s="2" customFormat="1" ht="33" customHeight="1">
      <c r="A136" s="38"/>
      <c r="B136" s="39"/>
      <c r="C136" s="219" t="s">
        <v>208</v>
      </c>
      <c r="D136" s="219" t="s">
        <v>176</v>
      </c>
      <c r="E136" s="220" t="s">
        <v>474</v>
      </c>
      <c r="F136" s="221" t="s">
        <v>475</v>
      </c>
      <c r="G136" s="222" t="s">
        <v>179</v>
      </c>
      <c r="H136" s="223">
        <v>50.399999999999999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1397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1391</v>
      </c>
      <c r="G137" s="234"/>
      <c r="H137" s="238">
        <v>50.399999999999999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86</v>
      </c>
      <c r="AY137" s="244" t="s">
        <v>174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333</v>
      </c>
      <c r="F138" s="217" t="s">
        <v>334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77</v>
      </c>
      <c r="AU138" s="215" t="s">
        <v>86</v>
      </c>
      <c r="AY138" s="214" t="s">
        <v>174</v>
      </c>
      <c r="BK138" s="216">
        <f>BK139</f>
        <v>0</v>
      </c>
    </row>
    <row r="139" s="2" customFormat="1" ht="24.15" customHeight="1">
      <c r="A139" s="38"/>
      <c r="B139" s="39"/>
      <c r="C139" s="219" t="s">
        <v>213</v>
      </c>
      <c r="D139" s="219" t="s">
        <v>176</v>
      </c>
      <c r="E139" s="220" t="s">
        <v>336</v>
      </c>
      <c r="F139" s="221" t="s">
        <v>337</v>
      </c>
      <c r="G139" s="222" t="s">
        <v>240</v>
      </c>
      <c r="H139" s="223">
        <v>64.340999999999994</v>
      </c>
      <c r="I139" s="224"/>
      <c r="J139" s="225">
        <f>ROUND(I139*H139,2)</f>
        <v>0</v>
      </c>
      <c r="K139" s="226"/>
      <c r="L139" s="44"/>
      <c r="M139" s="270" t="s">
        <v>1</v>
      </c>
      <c r="N139" s="271" t="s">
        <v>43</v>
      </c>
      <c r="O139" s="272"/>
      <c r="P139" s="273">
        <f>O139*H139</f>
        <v>0</v>
      </c>
      <c r="Q139" s="273">
        <v>0</v>
      </c>
      <c r="R139" s="273">
        <f>Q139*H139</f>
        <v>0</v>
      </c>
      <c r="S139" s="273">
        <v>0</v>
      </c>
      <c r="T139" s="27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1398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5D4rQNhQFj0MH8T1LLLOy1ZX9TF7yqXUkVe6h4czqdN8hLXb4LC/f/LM/X/wBJZVgS55q+uDNTKCBLo633swYg==" hashValue="xF1HH2bc7yumn6nQHZfpAkr9fgDeSqVQ74CjdezfgkAM3Q0eWGCkdh1YqOL2iLcYffAC6OjxZE5Bgmbh4a5ffQ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ROUND((SUM(BE121:BE144)),  2)</f>
        <v>0</v>
      </c>
      <c r="G33" s="38"/>
      <c r="H33" s="38"/>
      <c r="I33" s="155">
        <v>0.20999999999999999</v>
      </c>
      <c r="J33" s="154">
        <f>ROUND(((SUM(BE121:BE144))*I33),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ROUND((SUM(BF121:BF144)),  2)</f>
        <v>0</v>
      </c>
      <c r="G34" s="38"/>
      <c r="H34" s="38"/>
      <c r="I34" s="155">
        <v>0.14999999999999999</v>
      </c>
      <c r="J34" s="154">
        <f>ROUND(((SUM(BF121:BF144))*I34),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18 - Nánosy v ř. km 10,410 - 10,470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158</v>
      </c>
      <c r="E101" s="188"/>
      <c r="F101" s="188"/>
      <c r="G101" s="188"/>
      <c r="H101" s="188"/>
      <c r="I101" s="188"/>
      <c r="J101" s="189">
        <f>J143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Trusovický potok, Bělkovice-Lašťany - oprava příčných objektů, nánosy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18 - Nánosy v ř. km 10,410 - 10,470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k.ú. Bělkovice, Lašťany</v>
      </c>
      <c r="G115" s="40"/>
      <c r="H115" s="40"/>
      <c r="I115" s="32" t="s">
        <v>22</v>
      </c>
      <c r="J115" s="79" t="str">
        <f>IF(J12="","",J12)</f>
        <v>20. 7. 2022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>PM, s.p. - Ing. Šefčíková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160</v>
      </c>
      <c r="D120" s="194" t="s">
        <v>63</v>
      </c>
      <c r="E120" s="194" t="s">
        <v>59</v>
      </c>
      <c r="F120" s="194" t="s">
        <v>60</v>
      </c>
      <c r="G120" s="194" t="s">
        <v>161</v>
      </c>
      <c r="H120" s="194" t="s">
        <v>162</v>
      </c>
      <c r="I120" s="194" t="s">
        <v>163</v>
      </c>
      <c r="J120" s="195" t="s">
        <v>148</v>
      </c>
      <c r="K120" s="196" t="s">
        <v>164</v>
      </c>
      <c r="L120" s="197"/>
      <c r="M120" s="100" t="s">
        <v>1</v>
      </c>
      <c r="N120" s="101" t="s">
        <v>42</v>
      </c>
      <c r="O120" s="101" t="s">
        <v>165</v>
      </c>
      <c r="P120" s="101" t="s">
        <v>166</v>
      </c>
      <c r="Q120" s="101" t="s">
        <v>167</v>
      </c>
      <c r="R120" s="101" t="s">
        <v>168</v>
      </c>
      <c r="S120" s="101" t="s">
        <v>169</v>
      </c>
      <c r="T120" s="102" t="s">
        <v>170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171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2.4259999999999997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172</v>
      </c>
      <c r="F122" s="206" t="s">
        <v>173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P123+P138+P141+P143</f>
        <v>0</v>
      </c>
      <c r="Q122" s="211"/>
      <c r="R122" s="212">
        <f>R123+R138+R141+R143</f>
        <v>2.4259999999999997</v>
      </c>
      <c r="S122" s="211"/>
      <c r="T122" s="213">
        <f>T123+T138+T141+T143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77</v>
      </c>
      <c r="AU122" s="215" t="s">
        <v>78</v>
      </c>
      <c r="AY122" s="214" t="s">
        <v>174</v>
      </c>
      <c r="BK122" s="216">
        <f>BK123+BK138+BK141+BK143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86</v>
      </c>
      <c r="F123" s="217" t="s">
        <v>175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SUM(P124:P137)</f>
        <v>0</v>
      </c>
      <c r="Q123" s="211"/>
      <c r="R123" s="212">
        <f>SUM(R124:R137)</f>
        <v>0</v>
      </c>
      <c r="S123" s="211"/>
      <c r="T123" s="213">
        <f>SUM(T124:T137)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86</v>
      </c>
      <c r="AY123" s="214" t="s">
        <v>174</v>
      </c>
      <c r="BK123" s="216">
        <f>SUM(BK124:BK137)</f>
        <v>0</v>
      </c>
    </row>
    <row r="124" s="2" customFormat="1" ht="33" customHeight="1">
      <c r="A124" s="38"/>
      <c r="B124" s="39"/>
      <c r="C124" s="219" t="s">
        <v>244</v>
      </c>
      <c r="D124" s="219" t="s">
        <v>176</v>
      </c>
      <c r="E124" s="220" t="s">
        <v>342</v>
      </c>
      <c r="F124" s="221" t="s">
        <v>343</v>
      </c>
      <c r="G124" s="222" t="s">
        <v>344</v>
      </c>
      <c r="H124" s="223">
        <v>5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180</v>
      </c>
      <c r="AT124" s="231" t="s">
        <v>176</v>
      </c>
      <c r="AU124" s="231" t="s">
        <v>88</v>
      </c>
      <c r="AY124" s="17" t="s">
        <v>174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86</v>
      </c>
      <c r="BK124" s="232">
        <f>ROUND(I124*H124,2)</f>
        <v>0</v>
      </c>
      <c r="BL124" s="17" t="s">
        <v>180</v>
      </c>
      <c r="BM124" s="231" t="s">
        <v>1400</v>
      </c>
    </row>
    <row r="125" s="2" customFormat="1" ht="24.15" customHeight="1">
      <c r="A125" s="38"/>
      <c r="B125" s="39"/>
      <c r="C125" s="219" t="s">
        <v>196</v>
      </c>
      <c r="D125" s="219" t="s">
        <v>176</v>
      </c>
      <c r="E125" s="220" t="s">
        <v>346</v>
      </c>
      <c r="F125" s="221" t="s">
        <v>347</v>
      </c>
      <c r="G125" s="222" t="s">
        <v>344</v>
      </c>
      <c r="H125" s="223">
        <v>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180</v>
      </c>
      <c r="AT125" s="231" t="s">
        <v>176</v>
      </c>
      <c r="AU125" s="231" t="s">
        <v>88</v>
      </c>
      <c r="AY125" s="17" t="s">
        <v>174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180</v>
      </c>
      <c r="BM125" s="231" t="s">
        <v>1401</v>
      </c>
    </row>
    <row r="126" s="2" customFormat="1" ht="62.7" customHeight="1">
      <c r="A126" s="38"/>
      <c r="B126" s="39"/>
      <c r="C126" s="219" t="s">
        <v>203</v>
      </c>
      <c r="D126" s="219" t="s">
        <v>176</v>
      </c>
      <c r="E126" s="220" t="s">
        <v>214</v>
      </c>
      <c r="F126" s="221" t="s">
        <v>215</v>
      </c>
      <c r="G126" s="222" t="s">
        <v>188</v>
      </c>
      <c r="H126" s="223">
        <v>155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180</v>
      </c>
      <c r="AT126" s="231" t="s">
        <v>176</v>
      </c>
      <c r="AU126" s="231" t="s">
        <v>88</v>
      </c>
      <c r="AY126" s="17" t="s">
        <v>174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180</v>
      </c>
      <c r="BM126" s="231" t="s">
        <v>1402</v>
      </c>
    </row>
    <row r="127" s="13" customFormat="1">
      <c r="A127" s="13"/>
      <c r="B127" s="233"/>
      <c r="C127" s="234"/>
      <c r="D127" s="235" t="s">
        <v>190</v>
      </c>
      <c r="E127" s="236" t="s">
        <v>1</v>
      </c>
      <c r="F127" s="237" t="s">
        <v>1403</v>
      </c>
      <c r="G127" s="234"/>
      <c r="H127" s="238">
        <v>155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190</v>
      </c>
      <c r="AU127" s="244" t="s">
        <v>88</v>
      </c>
      <c r="AV127" s="13" t="s">
        <v>88</v>
      </c>
      <c r="AW127" s="13" t="s">
        <v>34</v>
      </c>
      <c r="AX127" s="13" t="s">
        <v>86</v>
      </c>
      <c r="AY127" s="244" t="s">
        <v>174</v>
      </c>
    </row>
    <row r="128" s="2" customFormat="1" ht="44.25" customHeight="1">
      <c r="A128" s="38"/>
      <c r="B128" s="39"/>
      <c r="C128" s="219" t="s">
        <v>231</v>
      </c>
      <c r="D128" s="219" t="s">
        <v>176</v>
      </c>
      <c r="E128" s="220" t="s">
        <v>1404</v>
      </c>
      <c r="F128" s="221" t="s">
        <v>1405</v>
      </c>
      <c r="G128" s="222" t="s">
        <v>344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1406</v>
      </c>
    </row>
    <row r="129" s="2" customFormat="1" ht="44.25" customHeight="1">
      <c r="A129" s="38"/>
      <c r="B129" s="39"/>
      <c r="C129" s="219" t="s">
        <v>227</v>
      </c>
      <c r="D129" s="219" t="s">
        <v>176</v>
      </c>
      <c r="E129" s="220" t="s">
        <v>1407</v>
      </c>
      <c r="F129" s="221" t="s">
        <v>1408</v>
      </c>
      <c r="G129" s="222" t="s">
        <v>344</v>
      </c>
      <c r="H129" s="223">
        <v>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1409</v>
      </c>
    </row>
    <row r="130" s="2" customFormat="1" ht="62.7" customHeight="1">
      <c r="A130" s="38"/>
      <c r="B130" s="39"/>
      <c r="C130" s="219" t="s">
        <v>237</v>
      </c>
      <c r="D130" s="219" t="s">
        <v>176</v>
      </c>
      <c r="E130" s="220" t="s">
        <v>1410</v>
      </c>
      <c r="F130" s="221" t="s">
        <v>1411</v>
      </c>
      <c r="G130" s="222" t="s">
        <v>344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1412</v>
      </c>
    </row>
    <row r="131" s="2" customFormat="1" ht="62.7" customHeight="1">
      <c r="A131" s="38"/>
      <c r="B131" s="39"/>
      <c r="C131" s="219" t="s">
        <v>208</v>
      </c>
      <c r="D131" s="219" t="s">
        <v>176</v>
      </c>
      <c r="E131" s="220" t="s">
        <v>1413</v>
      </c>
      <c r="F131" s="221" t="s">
        <v>1414</v>
      </c>
      <c r="G131" s="222" t="s">
        <v>188</v>
      </c>
      <c r="H131" s="223">
        <v>155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1415</v>
      </c>
    </row>
    <row r="132" s="2" customFormat="1" ht="44.25" customHeight="1">
      <c r="A132" s="38"/>
      <c r="B132" s="39"/>
      <c r="C132" s="219" t="s">
        <v>213</v>
      </c>
      <c r="D132" s="219" t="s">
        <v>176</v>
      </c>
      <c r="E132" s="220" t="s">
        <v>961</v>
      </c>
      <c r="F132" s="221" t="s">
        <v>962</v>
      </c>
      <c r="G132" s="222" t="s">
        <v>188</v>
      </c>
      <c r="H132" s="223">
        <v>155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1416</v>
      </c>
    </row>
    <row r="133" s="2" customFormat="1" ht="33" customHeight="1">
      <c r="A133" s="38"/>
      <c r="B133" s="39"/>
      <c r="C133" s="219" t="s">
        <v>258</v>
      </c>
      <c r="D133" s="219" t="s">
        <v>176</v>
      </c>
      <c r="E133" s="220" t="s">
        <v>1417</v>
      </c>
      <c r="F133" s="221" t="s">
        <v>1418</v>
      </c>
      <c r="G133" s="222" t="s">
        <v>179</v>
      </c>
      <c r="H133" s="223">
        <v>132.5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1419</v>
      </c>
    </row>
    <row r="134" s="2" customFormat="1">
      <c r="A134" s="38"/>
      <c r="B134" s="39"/>
      <c r="C134" s="40"/>
      <c r="D134" s="235" t="s">
        <v>201</v>
      </c>
      <c r="E134" s="40"/>
      <c r="F134" s="245" t="s">
        <v>1420</v>
      </c>
      <c r="G134" s="40"/>
      <c r="H134" s="40"/>
      <c r="I134" s="246"/>
      <c r="J134" s="40"/>
      <c r="K134" s="40"/>
      <c r="L134" s="44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201</v>
      </c>
      <c r="AU134" s="17" t="s">
        <v>88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1421</v>
      </c>
      <c r="G135" s="234"/>
      <c r="H135" s="238">
        <v>132.5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190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174</v>
      </c>
    </row>
    <row r="136" s="2" customFormat="1" ht="37.8" customHeight="1">
      <c r="A136" s="38"/>
      <c r="B136" s="39"/>
      <c r="C136" s="219" t="s">
        <v>218</v>
      </c>
      <c r="D136" s="219" t="s">
        <v>176</v>
      </c>
      <c r="E136" s="220" t="s">
        <v>1422</v>
      </c>
      <c r="F136" s="221" t="s">
        <v>1423</v>
      </c>
      <c r="G136" s="222" t="s">
        <v>179</v>
      </c>
      <c r="H136" s="223">
        <v>54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1424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1425</v>
      </c>
      <c r="G137" s="234"/>
      <c r="H137" s="238">
        <v>54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86</v>
      </c>
      <c r="AY137" s="244" t="s">
        <v>174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180</v>
      </c>
      <c r="F138" s="217" t="s">
        <v>257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2.4098999999999999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77</v>
      </c>
      <c r="AU138" s="215" t="s">
        <v>86</v>
      </c>
      <c r="AY138" s="214" t="s">
        <v>174</v>
      </c>
      <c r="BK138" s="216">
        <f>SUM(BK139:BK140)</f>
        <v>0</v>
      </c>
    </row>
    <row r="139" s="2" customFormat="1" ht="62.7" customHeight="1">
      <c r="A139" s="38"/>
      <c r="B139" s="39"/>
      <c r="C139" s="219" t="s">
        <v>253</v>
      </c>
      <c r="D139" s="219" t="s">
        <v>176</v>
      </c>
      <c r="E139" s="220" t="s">
        <v>1426</v>
      </c>
      <c r="F139" s="221" t="s">
        <v>1427</v>
      </c>
      <c r="G139" s="222" t="s">
        <v>199</v>
      </c>
      <c r="H139" s="223">
        <v>30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0.080329999999999999</v>
      </c>
      <c r="R139" s="229">
        <f>Q139*H139</f>
        <v>2.4098999999999999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1428</v>
      </c>
    </row>
    <row r="140" s="13" customFormat="1">
      <c r="A140" s="13"/>
      <c r="B140" s="233"/>
      <c r="C140" s="234"/>
      <c r="D140" s="235" t="s">
        <v>190</v>
      </c>
      <c r="E140" s="236" t="s">
        <v>1</v>
      </c>
      <c r="F140" s="237" t="s">
        <v>1429</v>
      </c>
      <c r="G140" s="234"/>
      <c r="H140" s="238">
        <v>30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190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174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218</v>
      </c>
      <c r="F141" s="217" t="s">
        <v>293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0.0161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77</v>
      </c>
      <c r="AU141" s="215" t="s">
        <v>86</v>
      </c>
      <c r="AY141" s="214" t="s">
        <v>174</v>
      </c>
      <c r="BK141" s="216">
        <f>BK142</f>
        <v>0</v>
      </c>
    </row>
    <row r="142" s="2" customFormat="1" ht="44.25" customHeight="1">
      <c r="A142" s="38"/>
      <c r="B142" s="39"/>
      <c r="C142" s="219" t="s">
        <v>8</v>
      </c>
      <c r="D142" s="219" t="s">
        <v>176</v>
      </c>
      <c r="E142" s="220" t="s">
        <v>1430</v>
      </c>
      <c r="F142" s="221" t="s">
        <v>1431</v>
      </c>
      <c r="G142" s="222" t="s">
        <v>378</v>
      </c>
      <c r="H142" s="223">
        <v>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0.0032200000000000002</v>
      </c>
      <c r="R142" s="229">
        <f>Q142*H142</f>
        <v>0.0161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1432</v>
      </c>
    </row>
    <row r="143" s="12" customFormat="1" ht="22.8" customHeight="1">
      <c r="A143" s="12"/>
      <c r="B143" s="203"/>
      <c r="C143" s="204"/>
      <c r="D143" s="205" t="s">
        <v>77</v>
      </c>
      <c r="E143" s="217" t="s">
        <v>333</v>
      </c>
      <c r="F143" s="217" t="s">
        <v>334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86</v>
      </c>
      <c r="AT143" s="215" t="s">
        <v>77</v>
      </c>
      <c r="AU143" s="215" t="s">
        <v>86</v>
      </c>
      <c r="AY143" s="214" t="s">
        <v>174</v>
      </c>
      <c r="BK143" s="216">
        <f>BK144</f>
        <v>0</v>
      </c>
    </row>
    <row r="144" s="2" customFormat="1" ht="24.15" customHeight="1">
      <c r="A144" s="38"/>
      <c r="B144" s="39"/>
      <c r="C144" s="219" t="s">
        <v>222</v>
      </c>
      <c r="D144" s="219" t="s">
        <v>176</v>
      </c>
      <c r="E144" s="220" t="s">
        <v>336</v>
      </c>
      <c r="F144" s="221" t="s">
        <v>337</v>
      </c>
      <c r="G144" s="222" t="s">
        <v>240</v>
      </c>
      <c r="H144" s="223">
        <v>2.4260000000000002</v>
      </c>
      <c r="I144" s="224"/>
      <c r="J144" s="225">
        <f>ROUND(I144*H144,2)</f>
        <v>0</v>
      </c>
      <c r="K144" s="226"/>
      <c r="L144" s="44"/>
      <c r="M144" s="270" t="s">
        <v>1</v>
      </c>
      <c r="N144" s="271" t="s">
        <v>43</v>
      </c>
      <c r="O144" s="272"/>
      <c r="P144" s="273">
        <f>O144*H144</f>
        <v>0</v>
      </c>
      <c r="Q144" s="273">
        <v>0</v>
      </c>
      <c r="R144" s="273">
        <f>Q144*H144</f>
        <v>0</v>
      </c>
      <c r="S144" s="273">
        <v>0</v>
      </c>
      <c r="T144" s="27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1433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tkYc3SqyxBrQqYCcTO49vhSQtd6wxS/TS+WA8JWVQ75HVKa/XljZOGJ8y9vh9MvSWFeGtdaVcuAM8nPPhD7WkQ==" hashValue="csbgWpNd7I5Bvys5AfLYgPNyHMjpDSObYXlpigwtQpTsC3QpeFWBjPW5U7JXSGzynDYfx3qP9T7QClk026hsQQ==" algorithmName="SHA-512" password="CC35"/>
  <autoFilter ref="C120:K14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ROUND((SUM(BE124:BE198)),  2)</f>
        <v>0</v>
      </c>
      <c r="G33" s="38"/>
      <c r="H33" s="38"/>
      <c r="I33" s="155">
        <v>0.20999999999999999</v>
      </c>
      <c r="J33" s="154">
        <f>ROUND(((SUM(BE124:BE198))*I33),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ROUND((SUM(BF124:BF198)),  2)</f>
        <v>0</v>
      </c>
      <c r="G34" s="38"/>
      <c r="H34" s="38"/>
      <c r="I34" s="155">
        <v>0.14999999999999999</v>
      </c>
      <c r="J34" s="154">
        <f>ROUND(((SUM(BF124:BF198))*I34),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Stupeň č.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J173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J197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01 - Stupeň č. 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44.114372200000005</v>
      </c>
      <c r="S124" s="104"/>
      <c r="T124" s="201">
        <f>T125</f>
        <v>34.446579999999997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P126+P148+P154+P166+P173+P192+P197</f>
        <v>0</v>
      </c>
      <c r="Q125" s="211"/>
      <c r="R125" s="212">
        <f>R126+R148+R154+R166+R173+R192+R197</f>
        <v>44.114372200000005</v>
      </c>
      <c r="S125" s="211"/>
      <c r="T125" s="213">
        <f>T126+T148+T154+T166+T173+T192+T197</f>
        <v>34.446579999999997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BK126+BK148+BK154+BK166+BK173+BK192+BK197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SUM(P127:P147)</f>
        <v>0</v>
      </c>
      <c r="Q126" s="211"/>
      <c r="R126" s="212">
        <f>SUM(R127:R147)</f>
        <v>0.28839000000000004</v>
      </c>
      <c r="S126" s="211"/>
      <c r="T126" s="213">
        <f>SUM(T127:T147)</f>
        <v>32.748399999999997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SUM(BK127:BK147)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30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0.00089999999999999998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181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30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184</v>
      </c>
    </row>
    <row r="129" s="2" customFormat="1" ht="49.05" customHeight="1">
      <c r="A129" s="38"/>
      <c r="B129" s="39"/>
      <c r="C129" s="219" t="s">
        <v>185</v>
      </c>
      <c r="D129" s="219" t="s">
        <v>176</v>
      </c>
      <c r="E129" s="220" t="s">
        <v>186</v>
      </c>
      <c r="F129" s="221" t="s">
        <v>187</v>
      </c>
      <c r="G129" s="222" t="s">
        <v>188</v>
      </c>
      <c r="H129" s="223">
        <v>17.236000000000001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1.8999999999999999</v>
      </c>
      <c r="T129" s="230">
        <f>S129*H129</f>
        <v>32.748399999999997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189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191</v>
      </c>
      <c r="G130" s="234"/>
      <c r="H130" s="238">
        <v>17.236000000000001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190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174</v>
      </c>
    </row>
    <row r="131" s="2" customFormat="1" ht="37.8" customHeight="1">
      <c r="A131" s="38"/>
      <c r="B131" s="39"/>
      <c r="C131" s="219" t="s">
        <v>180</v>
      </c>
      <c r="D131" s="219" t="s">
        <v>176</v>
      </c>
      <c r="E131" s="220" t="s">
        <v>192</v>
      </c>
      <c r="F131" s="221" t="s">
        <v>193</v>
      </c>
      <c r="G131" s="222" t="s">
        <v>188</v>
      </c>
      <c r="H131" s="223">
        <v>17.835999999999999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194</v>
      </c>
    </row>
    <row r="132" s="13" customFormat="1">
      <c r="A132" s="13"/>
      <c r="B132" s="233"/>
      <c r="C132" s="234"/>
      <c r="D132" s="235" t="s">
        <v>190</v>
      </c>
      <c r="E132" s="236" t="s">
        <v>1</v>
      </c>
      <c r="F132" s="237" t="s">
        <v>195</v>
      </c>
      <c r="G132" s="234"/>
      <c r="H132" s="238">
        <v>17.835999999999999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190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174</v>
      </c>
    </row>
    <row r="133" s="2" customFormat="1" ht="21.75" customHeight="1">
      <c r="A133" s="38"/>
      <c r="B133" s="39"/>
      <c r="C133" s="219" t="s">
        <v>196</v>
      </c>
      <c r="D133" s="219" t="s">
        <v>176</v>
      </c>
      <c r="E133" s="220" t="s">
        <v>197</v>
      </c>
      <c r="F133" s="221" t="s">
        <v>198</v>
      </c>
      <c r="G133" s="222" t="s">
        <v>199</v>
      </c>
      <c r="H133" s="223">
        <v>13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0.021930000000000002</v>
      </c>
      <c r="R133" s="229">
        <f>Q133*H133</f>
        <v>0.28509000000000001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200</v>
      </c>
    </row>
    <row r="134" s="2" customFormat="1">
      <c r="A134" s="38"/>
      <c r="B134" s="39"/>
      <c r="C134" s="40"/>
      <c r="D134" s="235" t="s">
        <v>201</v>
      </c>
      <c r="E134" s="40"/>
      <c r="F134" s="245" t="s">
        <v>202</v>
      </c>
      <c r="G134" s="40"/>
      <c r="H134" s="40"/>
      <c r="I134" s="246"/>
      <c r="J134" s="40"/>
      <c r="K134" s="40"/>
      <c r="L134" s="44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201</v>
      </c>
      <c r="AU134" s="17" t="s">
        <v>88</v>
      </c>
    </row>
    <row r="135" s="2" customFormat="1" ht="24.15" customHeight="1">
      <c r="A135" s="38"/>
      <c r="B135" s="39"/>
      <c r="C135" s="219" t="s">
        <v>203</v>
      </c>
      <c r="D135" s="219" t="s">
        <v>176</v>
      </c>
      <c r="E135" s="220" t="s">
        <v>204</v>
      </c>
      <c r="F135" s="221" t="s">
        <v>205</v>
      </c>
      <c r="G135" s="222" t="s">
        <v>206</v>
      </c>
      <c r="H135" s="223">
        <v>80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3.0000000000000001E-05</v>
      </c>
      <c r="R135" s="229">
        <f>Q135*H135</f>
        <v>0.0024000000000000002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207</v>
      </c>
    </row>
    <row r="136" s="2" customFormat="1" ht="37.8" customHeight="1">
      <c r="A136" s="38"/>
      <c r="B136" s="39"/>
      <c r="C136" s="219" t="s">
        <v>208</v>
      </c>
      <c r="D136" s="219" t="s">
        <v>176</v>
      </c>
      <c r="E136" s="220" t="s">
        <v>209</v>
      </c>
      <c r="F136" s="221" t="s">
        <v>210</v>
      </c>
      <c r="G136" s="222" t="s">
        <v>211</v>
      </c>
      <c r="H136" s="223">
        <v>10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212</v>
      </c>
    </row>
    <row r="137" s="2" customFormat="1" ht="62.7" customHeight="1">
      <c r="A137" s="38"/>
      <c r="B137" s="39"/>
      <c r="C137" s="219" t="s">
        <v>213</v>
      </c>
      <c r="D137" s="219" t="s">
        <v>176</v>
      </c>
      <c r="E137" s="220" t="s">
        <v>214</v>
      </c>
      <c r="F137" s="221" t="s">
        <v>215</v>
      </c>
      <c r="G137" s="222" t="s">
        <v>188</v>
      </c>
      <c r="H137" s="223">
        <v>6.4640000000000004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216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217</v>
      </c>
      <c r="G138" s="234"/>
      <c r="H138" s="238">
        <v>6.4640000000000004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174</v>
      </c>
    </row>
    <row r="139" s="2" customFormat="1" ht="62.7" customHeight="1">
      <c r="A139" s="38"/>
      <c r="B139" s="39"/>
      <c r="C139" s="219" t="s">
        <v>218</v>
      </c>
      <c r="D139" s="219" t="s">
        <v>176</v>
      </c>
      <c r="E139" s="220" t="s">
        <v>219</v>
      </c>
      <c r="F139" s="221" t="s">
        <v>220</v>
      </c>
      <c r="G139" s="222" t="s">
        <v>188</v>
      </c>
      <c r="H139" s="223">
        <v>6.4640000000000004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221</v>
      </c>
    </row>
    <row r="140" s="2" customFormat="1" ht="66.75" customHeight="1">
      <c r="A140" s="38"/>
      <c r="B140" s="39"/>
      <c r="C140" s="219" t="s">
        <v>222</v>
      </c>
      <c r="D140" s="219" t="s">
        <v>176</v>
      </c>
      <c r="E140" s="220" t="s">
        <v>223</v>
      </c>
      <c r="F140" s="221" t="s">
        <v>224</v>
      </c>
      <c r="G140" s="222" t="s">
        <v>188</v>
      </c>
      <c r="H140" s="223">
        <v>32.32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225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226</v>
      </c>
      <c r="G141" s="234"/>
      <c r="H141" s="238">
        <v>32.32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174</v>
      </c>
    </row>
    <row r="142" s="2" customFormat="1" ht="44.25" customHeight="1">
      <c r="A142" s="38"/>
      <c r="B142" s="39"/>
      <c r="C142" s="219" t="s">
        <v>227</v>
      </c>
      <c r="D142" s="219" t="s">
        <v>176</v>
      </c>
      <c r="E142" s="220" t="s">
        <v>228</v>
      </c>
      <c r="F142" s="221" t="s">
        <v>229</v>
      </c>
      <c r="G142" s="222" t="s">
        <v>188</v>
      </c>
      <c r="H142" s="223">
        <v>6.4640000000000004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230</v>
      </c>
    </row>
    <row r="143" s="2" customFormat="1" ht="37.8" customHeight="1">
      <c r="A143" s="38"/>
      <c r="B143" s="39"/>
      <c r="C143" s="219" t="s">
        <v>231</v>
      </c>
      <c r="D143" s="219" t="s">
        <v>176</v>
      </c>
      <c r="E143" s="220" t="s">
        <v>232</v>
      </c>
      <c r="F143" s="221" t="s">
        <v>233</v>
      </c>
      <c r="G143" s="222" t="s">
        <v>188</v>
      </c>
      <c r="H143" s="223">
        <v>16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234</v>
      </c>
    </row>
    <row r="144" s="2" customFormat="1">
      <c r="A144" s="38"/>
      <c r="B144" s="39"/>
      <c r="C144" s="40"/>
      <c r="D144" s="235" t="s">
        <v>201</v>
      </c>
      <c r="E144" s="40"/>
      <c r="F144" s="245" t="s">
        <v>235</v>
      </c>
      <c r="G144" s="40"/>
      <c r="H144" s="40"/>
      <c r="I144" s="246"/>
      <c r="J144" s="40"/>
      <c r="K144" s="40"/>
      <c r="L144" s="44"/>
      <c r="M144" s="247"/>
      <c r="N144" s="24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201</v>
      </c>
      <c r="AU144" s="17" t="s">
        <v>88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236</v>
      </c>
      <c r="G145" s="234"/>
      <c r="H145" s="238">
        <v>16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174</v>
      </c>
    </row>
    <row r="146" s="2" customFormat="1" ht="44.25" customHeight="1">
      <c r="A146" s="38"/>
      <c r="B146" s="39"/>
      <c r="C146" s="219" t="s">
        <v>237</v>
      </c>
      <c r="D146" s="219" t="s">
        <v>176</v>
      </c>
      <c r="E146" s="220" t="s">
        <v>238</v>
      </c>
      <c r="F146" s="221" t="s">
        <v>239</v>
      </c>
      <c r="G146" s="222" t="s">
        <v>240</v>
      </c>
      <c r="H146" s="223">
        <v>11.635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241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242</v>
      </c>
      <c r="G147" s="234"/>
      <c r="H147" s="238">
        <v>11.635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12" customFormat="1" ht="22.8" customHeight="1">
      <c r="A148" s="12"/>
      <c r="B148" s="203"/>
      <c r="C148" s="204"/>
      <c r="D148" s="205" t="s">
        <v>77</v>
      </c>
      <c r="E148" s="217" t="s">
        <v>185</v>
      </c>
      <c r="F148" s="217" t="s">
        <v>243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SUM(P149:P153)</f>
        <v>0</v>
      </c>
      <c r="Q148" s="211"/>
      <c r="R148" s="212">
        <f>SUM(R149:R153)</f>
        <v>0.63923399999999997</v>
      </c>
      <c r="S148" s="211"/>
      <c r="T148" s="213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86</v>
      </c>
      <c r="AY148" s="214" t="s">
        <v>174</v>
      </c>
      <c r="BK148" s="216">
        <f>SUM(BK149:BK153)</f>
        <v>0</v>
      </c>
    </row>
    <row r="149" s="2" customFormat="1" ht="114.9" customHeight="1">
      <c r="A149" s="38"/>
      <c r="B149" s="39"/>
      <c r="C149" s="219" t="s">
        <v>244</v>
      </c>
      <c r="D149" s="219" t="s">
        <v>176</v>
      </c>
      <c r="E149" s="220" t="s">
        <v>245</v>
      </c>
      <c r="F149" s="221" t="s">
        <v>246</v>
      </c>
      <c r="G149" s="222" t="s">
        <v>188</v>
      </c>
      <c r="H149" s="223">
        <v>0.59999999999999998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1.05524</v>
      </c>
      <c r="R149" s="229">
        <f>Q149*H149</f>
        <v>0.63314399999999993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247</v>
      </c>
    </row>
    <row r="150" s="13" customFormat="1">
      <c r="A150" s="13"/>
      <c r="B150" s="233"/>
      <c r="C150" s="234"/>
      <c r="D150" s="235" t="s">
        <v>190</v>
      </c>
      <c r="E150" s="236" t="s">
        <v>1</v>
      </c>
      <c r="F150" s="237" t="s">
        <v>248</v>
      </c>
      <c r="G150" s="234"/>
      <c r="H150" s="238">
        <v>0.59999999999999998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190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174</v>
      </c>
    </row>
    <row r="151" s="2" customFormat="1" ht="76.35" customHeight="1">
      <c r="A151" s="38"/>
      <c r="B151" s="39"/>
      <c r="C151" s="219" t="s">
        <v>8</v>
      </c>
      <c r="D151" s="219" t="s">
        <v>176</v>
      </c>
      <c r="E151" s="220" t="s">
        <v>249</v>
      </c>
      <c r="F151" s="221" t="s">
        <v>250</v>
      </c>
      <c r="G151" s="222" t="s">
        <v>179</v>
      </c>
      <c r="H151" s="223">
        <v>0.75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0.00726</v>
      </c>
      <c r="R151" s="229">
        <f>Q151*H151</f>
        <v>0.0054450000000000002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251</v>
      </c>
    </row>
    <row r="152" s="13" customFormat="1">
      <c r="A152" s="13"/>
      <c r="B152" s="233"/>
      <c r="C152" s="234"/>
      <c r="D152" s="235" t="s">
        <v>190</v>
      </c>
      <c r="E152" s="236" t="s">
        <v>1</v>
      </c>
      <c r="F152" s="237" t="s">
        <v>252</v>
      </c>
      <c r="G152" s="234"/>
      <c r="H152" s="238">
        <v>0.75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190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174</v>
      </c>
    </row>
    <row r="153" s="2" customFormat="1" ht="76.35" customHeight="1">
      <c r="A153" s="38"/>
      <c r="B153" s="39"/>
      <c r="C153" s="219" t="s">
        <v>253</v>
      </c>
      <c r="D153" s="219" t="s">
        <v>176</v>
      </c>
      <c r="E153" s="220" t="s">
        <v>254</v>
      </c>
      <c r="F153" s="221" t="s">
        <v>255</v>
      </c>
      <c r="G153" s="222" t="s">
        <v>179</v>
      </c>
      <c r="H153" s="223">
        <v>0.75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0.00085999999999999998</v>
      </c>
      <c r="R153" s="229">
        <f>Q153*H153</f>
        <v>0.00064499999999999996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256</v>
      </c>
    </row>
    <row r="154" s="12" customFormat="1" ht="22.8" customHeight="1">
      <c r="A154" s="12"/>
      <c r="B154" s="203"/>
      <c r="C154" s="204"/>
      <c r="D154" s="205" t="s">
        <v>77</v>
      </c>
      <c r="E154" s="217" t="s">
        <v>180</v>
      </c>
      <c r="F154" s="217" t="s">
        <v>257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SUM(P155:P165)</f>
        <v>0</v>
      </c>
      <c r="Q154" s="211"/>
      <c r="R154" s="212">
        <f>SUM(R155:R165)</f>
        <v>42.443537800000001</v>
      </c>
      <c r="S154" s="211"/>
      <c r="T154" s="213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86</v>
      </c>
      <c r="AT154" s="215" t="s">
        <v>77</v>
      </c>
      <c r="AU154" s="215" t="s">
        <v>86</v>
      </c>
      <c r="AY154" s="214" t="s">
        <v>174</v>
      </c>
      <c r="BK154" s="216">
        <f>SUM(BK155:BK165)</f>
        <v>0</v>
      </c>
    </row>
    <row r="155" s="2" customFormat="1" ht="37.8" customHeight="1">
      <c r="A155" s="38"/>
      <c r="B155" s="39"/>
      <c r="C155" s="219" t="s">
        <v>258</v>
      </c>
      <c r="D155" s="219" t="s">
        <v>176</v>
      </c>
      <c r="E155" s="220" t="s">
        <v>259</v>
      </c>
      <c r="F155" s="221" t="s">
        <v>260</v>
      </c>
      <c r="G155" s="222" t="s">
        <v>179</v>
      </c>
      <c r="H155" s="223">
        <v>43.090000000000003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176</v>
      </c>
      <c r="AU155" s="231" t="s">
        <v>88</v>
      </c>
      <c r="AY155" s="17" t="s">
        <v>174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180</v>
      </c>
      <c r="BM155" s="231" t="s">
        <v>261</v>
      </c>
    </row>
    <row r="156" s="2" customFormat="1" ht="55.5" customHeight="1">
      <c r="A156" s="38"/>
      <c r="B156" s="39"/>
      <c r="C156" s="219" t="s">
        <v>262</v>
      </c>
      <c r="D156" s="219" t="s">
        <v>176</v>
      </c>
      <c r="E156" s="220" t="s">
        <v>263</v>
      </c>
      <c r="F156" s="221" t="s">
        <v>264</v>
      </c>
      <c r="G156" s="222" t="s">
        <v>188</v>
      </c>
      <c r="H156" s="223">
        <v>0.375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2.5068199999999998</v>
      </c>
      <c r="R156" s="229">
        <f>Q156*H156</f>
        <v>0.94005749999999999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265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266</v>
      </c>
      <c r="G157" s="234"/>
      <c r="H157" s="238">
        <v>0.375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174</v>
      </c>
    </row>
    <row r="158" s="2" customFormat="1" ht="44.25" customHeight="1">
      <c r="A158" s="38"/>
      <c r="B158" s="39"/>
      <c r="C158" s="219" t="s">
        <v>267</v>
      </c>
      <c r="D158" s="219" t="s">
        <v>176</v>
      </c>
      <c r="E158" s="220" t="s">
        <v>268</v>
      </c>
      <c r="F158" s="221" t="s">
        <v>269</v>
      </c>
      <c r="G158" s="222" t="s">
        <v>188</v>
      </c>
      <c r="H158" s="223">
        <v>2.8250000000000002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2.13408</v>
      </c>
      <c r="R158" s="229">
        <f>Q158*H158</f>
        <v>6.0287760000000006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180</v>
      </c>
      <c r="AT158" s="231" t="s">
        <v>176</v>
      </c>
      <c r="AU158" s="231" t="s">
        <v>88</v>
      </c>
      <c r="AY158" s="17" t="s">
        <v>174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180</v>
      </c>
      <c r="BM158" s="231" t="s">
        <v>270</v>
      </c>
    </row>
    <row r="159" s="14" customFormat="1">
      <c r="A159" s="14"/>
      <c r="B159" s="249"/>
      <c r="C159" s="250"/>
      <c r="D159" s="235" t="s">
        <v>190</v>
      </c>
      <c r="E159" s="251" t="s">
        <v>1</v>
      </c>
      <c r="F159" s="252" t="s">
        <v>271</v>
      </c>
      <c r="G159" s="250"/>
      <c r="H159" s="251" t="s">
        <v>1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190</v>
      </c>
      <c r="AU159" s="258" t="s">
        <v>88</v>
      </c>
      <c r="AV159" s="14" t="s">
        <v>86</v>
      </c>
      <c r="AW159" s="14" t="s">
        <v>34</v>
      </c>
      <c r="AX159" s="14" t="s">
        <v>78</v>
      </c>
      <c r="AY159" s="258" t="s">
        <v>174</v>
      </c>
    </row>
    <row r="160" s="13" customFormat="1">
      <c r="A160" s="13"/>
      <c r="B160" s="233"/>
      <c r="C160" s="234"/>
      <c r="D160" s="235" t="s">
        <v>190</v>
      </c>
      <c r="E160" s="236" t="s">
        <v>1</v>
      </c>
      <c r="F160" s="237" t="s">
        <v>272</v>
      </c>
      <c r="G160" s="234"/>
      <c r="H160" s="238">
        <v>1.5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190</v>
      </c>
      <c r="AU160" s="244" t="s">
        <v>88</v>
      </c>
      <c r="AV160" s="13" t="s">
        <v>88</v>
      </c>
      <c r="AW160" s="13" t="s">
        <v>34</v>
      </c>
      <c r="AX160" s="13" t="s">
        <v>78</v>
      </c>
      <c r="AY160" s="244" t="s">
        <v>174</v>
      </c>
    </row>
    <row r="161" s="14" customFormat="1">
      <c r="A161" s="14"/>
      <c r="B161" s="249"/>
      <c r="C161" s="250"/>
      <c r="D161" s="235" t="s">
        <v>190</v>
      </c>
      <c r="E161" s="251" t="s">
        <v>1</v>
      </c>
      <c r="F161" s="252" t="s">
        <v>273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190</v>
      </c>
      <c r="AU161" s="258" t="s">
        <v>88</v>
      </c>
      <c r="AV161" s="14" t="s">
        <v>86</v>
      </c>
      <c r="AW161" s="14" t="s">
        <v>34</v>
      </c>
      <c r="AX161" s="14" t="s">
        <v>78</v>
      </c>
      <c r="AY161" s="258" t="s">
        <v>174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274</v>
      </c>
      <c r="G162" s="234"/>
      <c r="H162" s="238">
        <v>1.325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190</v>
      </c>
      <c r="AU162" s="244" t="s">
        <v>88</v>
      </c>
      <c r="AV162" s="13" t="s">
        <v>88</v>
      </c>
      <c r="AW162" s="13" t="s">
        <v>34</v>
      </c>
      <c r="AX162" s="13" t="s">
        <v>78</v>
      </c>
      <c r="AY162" s="244" t="s">
        <v>174</v>
      </c>
    </row>
    <row r="163" s="15" customFormat="1">
      <c r="A163" s="15"/>
      <c r="B163" s="259"/>
      <c r="C163" s="260"/>
      <c r="D163" s="235" t="s">
        <v>190</v>
      </c>
      <c r="E163" s="261" t="s">
        <v>1</v>
      </c>
      <c r="F163" s="262" t="s">
        <v>275</v>
      </c>
      <c r="G163" s="260"/>
      <c r="H163" s="263">
        <v>2.8250000000000002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190</v>
      </c>
      <c r="AU163" s="269" t="s">
        <v>88</v>
      </c>
      <c r="AV163" s="15" t="s">
        <v>180</v>
      </c>
      <c r="AW163" s="15" t="s">
        <v>34</v>
      </c>
      <c r="AX163" s="15" t="s">
        <v>86</v>
      </c>
      <c r="AY163" s="269" t="s">
        <v>174</v>
      </c>
    </row>
    <row r="164" s="2" customFormat="1" ht="44.25" customHeight="1">
      <c r="A164" s="38"/>
      <c r="B164" s="39"/>
      <c r="C164" s="219" t="s">
        <v>276</v>
      </c>
      <c r="D164" s="219" t="s">
        <v>176</v>
      </c>
      <c r="E164" s="220" t="s">
        <v>277</v>
      </c>
      <c r="F164" s="221" t="s">
        <v>278</v>
      </c>
      <c r="G164" s="222" t="s">
        <v>179</v>
      </c>
      <c r="H164" s="223">
        <v>43.090000000000003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0.82326999999999995</v>
      </c>
      <c r="R164" s="229">
        <f>Q164*H164</f>
        <v>35.474704299999999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279</v>
      </c>
    </row>
    <row r="165" s="13" customFormat="1">
      <c r="A165" s="13"/>
      <c r="B165" s="233"/>
      <c r="C165" s="234"/>
      <c r="D165" s="235" t="s">
        <v>190</v>
      </c>
      <c r="E165" s="236" t="s">
        <v>1</v>
      </c>
      <c r="F165" s="237" t="s">
        <v>280</v>
      </c>
      <c r="G165" s="234"/>
      <c r="H165" s="238">
        <v>43.090000000000003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190</v>
      </c>
      <c r="AU165" s="244" t="s">
        <v>88</v>
      </c>
      <c r="AV165" s="13" t="s">
        <v>88</v>
      </c>
      <c r="AW165" s="13" t="s">
        <v>34</v>
      </c>
      <c r="AX165" s="13" t="s">
        <v>86</v>
      </c>
      <c r="AY165" s="244" t="s">
        <v>174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203</v>
      </c>
      <c r="F166" s="217" t="s">
        <v>281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SUM(P167:P172)</f>
        <v>0</v>
      </c>
      <c r="Q166" s="211"/>
      <c r="R166" s="212">
        <f>SUM(R167:R172)</f>
        <v>0.74321039999999994</v>
      </c>
      <c r="S166" s="211"/>
      <c r="T166" s="213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174</v>
      </c>
      <c r="BK166" s="216">
        <f>SUM(BK167:BK172)</f>
        <v>0</v>
      </c>
    </row>
    <row r="167" s="2" customFormat="1" ht="44.25" customHeight="1">
      <c r="A167" s="38"/>
      <c r="B167" s="39"/>
      <c r="C167" s="219" t="s">
        <v>7</v>
      </c>
      <c r="D167" s="219" t="s">
        <v>176</v>
      </c>
      <c r="E167" s="220" t="s">
        <v>282</v>
      </c>
      <c r="F167" s="221" t="s">
        <v>283</v>
      </c>
      <c r="G167" s="222" t="s">
        <v>179</v>
      </c>
      <c r="H167" s="223">
        <v>2.2679999999999998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0.13075999999999999</v>
      </c>
      <c r="R167" s="229">
        <f>Q167*H167</f>
        <v>0.29656367999999994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284</v>
      </c>
    </row>
    <row r="168" s="14" customFormat="1">
      <c r="A168" s="14"/>
      <c r="B168" s="249"/>
      <c r="C168" s="250"/>
      <c r="D168" s="235" t="s">
        <v>190</v>
      </c>
      <c r="E168" s="251" t="s">
        <v>1</v>
      </c>
      <c r="F168" s="252" t="s">
        <v>285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190</v>
      </c>
      <c r="AU168" s="258" t="s">
        <v>88</v>
      </c>
      <c r="AV168" s="14" t="s">
        <v>86</v>
      </c>
      <c r="AW168" s="14" t="s">
        <v>34</v>
      </c>
      <c r="AX168" s="14" t="s">
        <v>78</v>
      </c>
      <c r="AY168" s="258" t="s">
        <v>174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286</v>
      </c>
      <c r="G169" s="234"/>
      <c r="H169" s="238">
        <v>2.2679999999999998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2" customFormat="1" ht="37.8" customHeight="1">
      <c r="A170" s="38"/>
      <c r="B170" s="39"/>
      <c r="C170" s="219" t="s">
        <v>287</v>
      </c>
      <c r="D170" s="219" t="s">
        <v>176</v>
      </c>
      <c r="E170" s="220" t="s">
        <v>288</v>
      </c>
      <c r="F170" s="221" t="s">
        <v>289</v>
      </c>
      <c r="G170" s="222" t="s">
        <v>179</v>
      </c>
      <c r="H170" s="223">
        <v>8.1120000000000001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0.055059999999999998</v>
      </c>
      <c r="R170" s="229">
        <f>Q170*H170</f>
        <v>0.44664672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180</v>
      </c>
      <c r="AT170" s="231" t="s">
        <v>176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290</v>
      </c>
    </row>
    <row r="171" s="14" customFormat="1">
      <c r="A171" s="14"/>
      <c r="B171" s="249"/>
      <c r="C171" s="250"/>
      <c r="D171" s="235" t="s">
        <v>190</v>
      </c>
      <c r="E171" s="251" t="s">
        <v>1</v>
      </c>
      <c r="F171" s="252" t="s">
        <v>291</v>
      </c>
      <c r="G171" s="250"/>
      <c r="H171" s="251" t="s">
        <v>1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190</v>
      </c>
      <c r="AU171" s="258" t="s">
        <v>88</v>
      </c>
      <c r="AV171" s="14" t="s">
        <v>86</v>
      </c>
      <c r="AW171" s="14" t="s">
        <v>34</v>
      </c>
      <c r="AX171" s="14" t="s">
        <v>78</v>
      </c>
      <c r="AY171" s="258" t="s">
        <v>174</v>
      </c>
    </row>
    <row r="172" s="13" customFormat="1">
      <c r="A172" s="13"/>
      <c r="B172" s="233"/>
      <c r="C172" s="234"/>
      <c r="D172" s="235" t="s">
        <v>190</v>
      </c>
      <c r="E172" s="236" t="s">
        <v>1</v>
      </c>
      <c r="F172" s="237" t="s">
        <v>292</v>
      </c>
      <c r="G172" s="234"/>
      <c r="H172" s="238">
        <v>8.1120000000000001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190</v>
      </c>
      <c r="AU172" s="244" t="s">
        <v>88</v>
      </c>
      <c r="AV172" s="13" t="s">
        <v>88</v>
      </c>
      <c r="AW172" s="13" t="s">
        <v>34</v>
      </c>
      <c r="AX172" s="13" t="s">
        <v>86</v>
      </c>
      <c r="AY172" s="244" t="s">
        <v>174</v>
      </c>
    </row>
    <row r="173" s="12" customFormat="1" ht="22.8" customHeight="1">
      <c r="A173" s="12"/>
      <c r="B173" s="203"/>
      <c r="C173" s="204"/>
      <c r="D173" s="205" t="s">
        <v>77</v>
      </c>
      <c r="E173" s="217" t="s">
        <v>218</v>
      </c>
      <c r="F173" s="217" t="s">
        <v>293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SUM(P174:P191)</f>
        <v>0</v>
      </c>
      <c r="Q173" s="211"/>
      <c r="R173" s="212">
        <f>SUM(R174:R191)</f>
        <v>0</v>
      </c>
      <c r="S173" s="211"/>
      <c r="T173" s="213">
        <f>SUM(T174:T191)</f>
        <v>1.69818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86</v>
      </c>
      <c r="AT173" s="215" t="s">
        <v>77</v>
      </c>
      <c r="AU173" s="215" t="s">
        <v>86</v>
      </c>
      <c r="AY173" s="214" t="s">
        <v>174</v>
      </c>
      <c r="BK173" s="216">
        <f>SUM(BK174:BK191)</f>
        <v>0</v>
      </c>
    </row>
    <row r="174" s="2" customFormat="1" ht="66.75" customHeight="1">
      <c r="A174" s="38"/>
      <c r="B174" s="39"/>
      <c r="C174" s="219" t="s">
        <v>294</v>
      </c>
      <c r="D174" s="219" t="s">
        <v>176</v>
      </c>
      <c r="E174" s="220" t="s">
        <v>295</v>
      </c>
      <c r="F174" s="221" t="s">
        <v>296</v>
      </c>
      <c r="G174" s="222" t="s">
        <v>179</v>
      </c>
      <c r="H174" s="223">
        <v>8.1120000000000001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0.017999999999999999</v>
      </c>
      <c r="T174" s="230">
        <f>S174*H174</f>
        <v>0.14601599999999998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297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292</v>
      </c>
      <c r="G175" s="234"/>
      <c r="H175" s="238">
        <v>8.1120000000000001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174</v>
      </c>
    </row>
    <row r="176" s="2" customFormat="1" ht="76.35" customHeight="1">
      <c r="A176" s="38"/>
      <c r="B176" s="39"/>
      <c r="C176" s="219" t="s">
        <v>298</v>
      </c>
      <c r="D176" s="219" t="s">
        <v>176</v>
      </c>
      <c r="E176" s="220" t="s">
        <v>299</v>
      </c>
      <c r="F176" s="221" t="s">
        <v>300</v>
      </c>
      <c r="G176" s="222" t="s">
        <v>179</v>
      </c>
      <c r="H176" s="223">
        <v>2.2679999999999998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0.023</v>
      </c>
      <c r="T176" s="230">
        <f>S176*H176</f>
        <v>0.052163999999999995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180</v>
      </c>
      <c r="AT176" s="231" t="s">
        <v>176</v>
      </c>
      <c r="AU176" s="231" t="s">
        <v>88</v>
      </c>
      <c r="AY176" s="17" t="s">
        <v>174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180</v>
      </c>
      <c r="BM176" s="231" t="s">
        <v>301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286</v>
      </c>
      <c r="G177" s="234"/>
      <c r="H177" s="238">
        <v>2.2679999999999998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2" customFormat="1" ht="24.15" customHeight="1">
      <c r="A178" s="38"/>
      <c r="B178" s="39"/>
      <c r="C178" s="219" t="s">
        <v>302</v>
      </c>
      <c r="D178" s="219" t="s">
        <v>176</v>
      </c>
      <c r="E178" s="220" t="s">
        <v>303</v>
      </c>
      <c r="F178" s="221" t="s">
        <v>304</v>
      </c>
      <c r="G178" s="222" t="s">
        <v>188</v>
      </c>
      <c r="H178" s="223">
        <v>0.59999999999999998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2.5</v>
      </c>
      <c r="T178" s="230">
        <f>S178*H178</f>
        <v>1.5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180</v>
      </c>
      <c r="AT178" s="231" t="s">
        <v>176</v>
      </c>
      <c r="AU178" s="231" t="s">
        <v>88</v>
      </c>
      <c r="AY178" s="17" t="s">
        <v>174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180</v>
      </c>
      <c r="BM178" s="231" t="s">
        <v>305</v>
      </c>
    </row>
    <row r="179" s="2" customFormat="1">
      <c r="A179" s="38"/>
      <c r="B179" s="39"/>
      <c r="C179" s="40"/>
      <c r="D179" s="235" t="s">
        <v>201</v>
      </c>
      <c r="E179" s="40"/>
      <c r="F179" s="245" t="s">
        <v>306</v>
      </c>
      <c r="G179" s="40"/>
      <c r="H179" s="40"/>
      <c r="I179" s="246"/>
      <c r="J179" s="40"/>
      <c r="K179" s="40"/>
      <c r="L179" s="44"/>
      <c r="M179" s="247"/>
      <c r="N179" s="24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201</v>
      </c>
      <c r="AU179" s="17" t="s">
        <v>88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248</v>
      </c>
      <c r="G180" s="234"/>
      <c r="H180" s="238">
        <v>0.59999999999999998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86</v>
      </c>
      <c r="AY180" s="244" t="s">
        <v>174</v>
      </c>
    </row>
    <row r="181" s="2" customFormat="1" ht="24.15" customHeight="1">
      <c r="A181" s="38"/>
      <c r="B181" s="39"/>
      <c r="C181" s="219" t="s">
        <v>307</v>
      </c>
      <c r="D181" s="219" t="s">
        <v>176</v>
      </c>
      <c r="E181" s="220" t="s">
        <v>308</v>
      </c>
      <c r="F181" s="221" t="s">
        <v>309</v>
      </c>
      <c r="G181" s="222" t="s">
        <v>179</v>
      </c>
      <c r="H181" s="223">
        <v>58.5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180</v>
      </c>
      <c r="AT181" s="231" t="s">
        <v>176</v>
      </c>
      <c r="AU181" s="231" t="s">
        <v>88</v>
      </c>
      <c r="AY181" s="17" t="s">
        <v>174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180</v>
      </c>
      <c r="BM181" s="231" t="s">
        <v>310</v>
      </c>
    </row>
    <row r="182" s="2" customFormat="1">
      <c r="A182" s="38"/>
      <c r="B182" s="39"/>
      <c r="C182" s="40"/>
      <c r="D182" s="235" t="s">
        <v>201</v>
      </c>
      <c r="E182" s="40"/>
      <c r="F182" s="245" t="s">
        <v>311</v>
      </c>
      <c r="G182" s="40"/>
      <c r="H182" s="40"/>
      <c r="I182" s="246"/>
      <c r="J182" s="40"/>
      <c r="K182" s="40"/>
      <c r="L182" s="44"/>
      <c r="M182" s="247"/>
      <c r="N182" s="24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201</v>
      </c>
      <c r="AU182" s="17" t="s">
        <v>88</v>
      </c>
    </row>
    <row r="183" s="14" customFormat="1">
      <c r="A183" s="14"/>
      <c r="B183" s="249"/>
      <c r="C183" s="250"/>
      <c r="D183" s="235" t="s">
        <v>190</v>
      </c>
      <c r="E183" s="251" t="s">
        <v>1</v>
      </c>
      <c r="F183" s="252" t="s">
        <v>312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190</v>
      </c>
      <c r="AU183" s="258" t="s">
        <v>88</v>
      </c>
      <c r="AV183" s="14" t="s">
        <v>86</v>
      </c>
      <c r="AW183" s="14" t="s">
        <v>34</v>
      </c>
      <c r="AX183" s="14" t="s">
        <v>78</v>
      </c>
      <c r="AY183" s="258" t="s">
        <v>174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313</v>
      </c>
      <c r="G184" s="234"/>
      <c r="H184" s="238">
        <v>7.5599999999999996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78</v>
      </c>
      <c r="AY184" s="244" t="s">
        <v>174</v>
      </c>
    </row>
    <row r="185" s="14" customFormat="1">
      <c r="A185" s="14"/>
      <c r="B185" s="249"/>
      <c r="C185" s="250"/>
      <c r="D185" s="235" t="s">
        <v>190</v>
      </c>
      <c r="E185" s="251" t="s">
        <v>1</v>
      </c>
      <c r="F185" s="252" t="s">
        <v>314</v>
      </c>
      <c r="G185" s="250"/>
      <c r="H185" s="251" t="s">
        <v>1</v>
      </c>
      <c r="I185" s="253"/>
      <c r="J185" s="250"/>
      <c r="K185" s="250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190</v>
      </c>
      <c r="AU185" s="258" t="s">
        <v>88</v>
      </c>
      <c r="AV185" s="14" t="s">
        <v>86</v>
      </c>
      <c r="AW185" s="14" t="s">
        <v>34</v>
      </c>
      <c r="AX185" s="14" t="s">
        <v>78</v>
      </c>
      <c r="AY185" s="258" t="s">
        <v>174</v>
      </c>
    </row>
    <row r="186" s="13" customFormat="1">
      <c r="A186" s="13"/>
      <c r="B186" s="233"/>
      <c r="C186" s="234"/>
      <c r="D186" s="235" t="s">
        <v>190</v>
      </c>
      <c r="E186" s="236" t="s">
        <v>1</v>
      </c>
      <c r="F186" s="237" t="s">
        <v>315</v>
      </c>
      <c r="G186" s="234"/>
      <c r="H186" s="238">
        <v>40.560000000000002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190</v>
      </c>
      <c r="AU186" s="244" t="s">
        <v>88</v>
      </c>
      <c r="AV186" s="13" t="s">
        <v>88</v>
      </c>
      <c r="AW186" s="13" t="s">
        <v>34</v>
      </c>
      <c r="AX186" s="13" t="s">
        <v>78</v>
      </c>
      <c r="AY186" s="244" t="s">
        <v>174</v>
      </c>
    </row>
    <row r="187" s="14" customFormat="1">
      <c r="A187" s="14"/>
      <c r="B187" s="249"/>
      <c r="C187" s="250"/>
      <c r="D187" s="235" t="s">
        <v>190</v>
      </c>
      <c r="E187" s="251" t="s">
        <v>1</v>
      </c>
      <c r="F187" s="252" t="s">
        <v>316</v>
      </c>
      <c r="G187" s="250"/>
      <c r="H187" s="251" t="s">
        <v>1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190</v>
      </c>
      <c r="AU187" s="258" t="s">
        <v>88</v>
      </c>
      <c r="AV187" s="14" t="s">
        <v>86</v>
      </c>
      <c r="AW187" s="14" t="s">
        <v>34</v>
      </c>
      <c r="AX187" s="14" t="s">
        <v>78</v>
      </c>
      <c r="AY187" s="258" t="s">
        <v>174</v>
      </c>
    </row>
    <row r="188" s="13" customFormat="1">
      <c r="A188" s="13"/>
      <c r="B188" s="233"/>
      <c r="C188" s="234"/>
      <c r="D188" s="235" t="s">
        <v>190</v>
      </c>
      <c r="E188" s="236" t="s">
        <v>1</v>
      </c>
      <c r="F188" s="237" t="s">
        <v>286</v>
      </c>
      <c r="G188" s="234"/>
      <c r="H188" s="238">
        <v>2.2679999999999998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190</v>
      </c>
      <c r="AU188" s="244" t="s">
        <v>88</v>
      </c>
      <c r="AV188" s="13" t="s">
        <v>88</v>
      </c>
      <c r="AW188" s="13" t="s">
        <v>34</v>
      </c>
      <c r="AX188" s="13" t="s">
        <v>78</v>
      </c>
      <c r="AY188" s="244" t="s">
        <v>174</v>
      </c>
    </row>
    <row r="189" s="14" customFormat="1">
      <c r="A189" s="14"/>
      <c r="B189" s="249"/>
      <c r="C189" s="250"/>
      <c r="D189" s="235" t="s">
        <v>190</v>
      </c>
      <c r="E189" s="251" t="s">
        <v>1</v>
      </c>
      <c r="F189" s="252" t="s">
        <v>317</v>
      </c>
      <c r="G189" s="250"/>
      <c r="H189" s="251" t="s">
        <v>1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190</v>
      </c>
      <c r="AU189" s="258" t="s">
        <v>88</v>
      </c>
      <c r="AV189" s="14" t="s">
        <v>86</v>
      </c>
      <c r="AW189" s="14" t="s">
        <v>34</v>
      </c>
      <c r="AX189" s="14" t="s">
        <v>78</v>
      </c>
      <c r="AY189" s="258" t="s">
        <v>174</v>
      </c>
    </row>
    <row r="190" s="13" customFormat="1">
      <c r="A190" s="13"/>
      <c r="B190" s="233"/>
      <c r="C190" s="234"/>
      <c r="D190" s="235" t="s">
        <v>190</v>
      </c>
      <c r="E190" s="236" t="s">
        <v>1</v>
      </c>
      <c r="F190" s="237" t="s">
        <v>292</v>
      </c>
      <c r="G190" s="234"/>
      <c r="H190" s="238">
        <v>8.1120000000000001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190</v>
      </c>
      <c r="AU190" s="244" t="s">
        <v>88</v>
      </c>
      <c r="AV190" s="13" t="s">
        <v>88</v>
      </c>
      <c r="AW190" s="13" t="s">
        <v>34</v>
      </c>
      <c r="AX190" s="13" t="s">
        <v>78</v>
      </c>
      <c r="AY190" s="244" t="s">
        <v>174</v>
      </c>
    </row>
    <row r="191" s="15" customFormat="1">
      <c r="A191" s="15"/>
      <c r="B191" s="259"/>
      <c r="C191" s="260"/>
      <c r="D191" s="235" t="s">
        <v>190</v>
      </c>
      <c r="E191" s="261" t="s">
        <v>1</v>
      </c>
      <c r="F191" s="262" t="s">
        <v>275</v>
      </c>
      <c r="G191" s="260"/>
      <c r="H191" s="263">
        <v>58.500000000000007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190</v>
      </c>
      <c r="AU191" s="269" t="s">
        <v>88</v>
      </c>
      <c r="AV191" s="15" t="s">
        <v>180</v>
      </c>
      <c r="AW191" s="15" t="s">
        <v>34</v>
      </c>
      <c r="AX191" s="15" t="s">
        <v>86</v>
      </c>
      <c r="AY191" s="269" t="s">
        <v>174</v>
      </c>
    </row>
    <row r="192" s="12" customFormat="1" ht="22.8" customHeight="1">
      <c r="A192" s="12"/>
      <c r="B192" s="203"/>
      <c r="C192" s="204"/>
      <c r="D192" s="205" t="s">
        <v>77</v>
      </c>
      <c r="E192" s="217" t="s">
        <v>318</v>
      </c>
      <c r="F192" s="217" t="s">
        <v>319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SUM(P193:P196)</f>
        <v>0</v>
      </c>
      <c r="Q192" s="211"/>
      <c r="R192" s="212">
        <f>SUM(R193:R196)</f>
        <v>0</v>
      </c>
      <c r="S192" s="211"/>
      <c r="T192" s="213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86</v>
      </c>
      <c r="AT192" s="215" t="s">
        <v>77</v>
      </c>
      <c r="AU192" s="215" t="s">
        <v>86</v>
      </c>
      <c r="AY192" s="214" t="s">
        <v>174</v>
      </c>
      <c r="BK192" s="216">
        <f>SUM(BK193:BK196)</f>
        <v>0</v>
      </c>
    </row>
    <row r="193" s="2" customFormat="1" ht="44.25" customHeight="1">
      <c r="A193" s="38"/>
      <c r="B193" s="39"/>
      <c r="C193" s="219" t="s">
        <v>320</v>
      </c>
      <c r="D193" s="219" t="s">
        <v>176</v>
      </c>
      <c r="E193" s="220" t="s">
        <v>321</v>
      </c>
      <c r="F193" s="221" t="s">
        <v>322</v>
      </c>
      <c r="G193" s="222" t="s">
        <v>240</v>
      </c>
      <c r="H193" s="223">
        <v>1.698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180</v>
      </c>
      <c r="AT193" s="231" t="s">
        <v>176</v>
      </c>
      <c r="AU193" s="231" t="s">
        <v>88</v>
      </c>
      <c r="AY193" s="17" t="s">
        <v>174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180</v>
      </c>
      <c r="BM193" s="231" t="s">
        <v>323</v>
      </c>
    </row>
    <row r="194" s="2" customFormat="1" ht="37.8" customHeight="1">
      <c r="A194" s="38"/>
      <c r="B194" s="39"/>
      <c r="C194" s="219" t="s">
        <v>324</v>
      </c>
      <c r="D194" s="219" t="s">
        <v>176</v>
      </c>
      <c r="E194" s="220" t="s">
        <v>325</v>
      </c>
      <c r="F194" s="221" t="s">
        <v>326</v>
      </c>
      <c r="G194" s="222" t="s">
        <v>240</v>
      </c>
      <c r="H194" s="223">
        <v>1.698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180</v>
      </c>
      <c r="AT194" s="231" t="s">
        <v>176</v>
      </c>
      <c r="AU194" s="231" t="s">
        <v>88</v>
      </c>
      <c r="AY194" s="17" t="s">
        <v>174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180</v>
      </c>
      <c r="BM194" s="231" t="s">
        <v>327</v>
      </c>
    </row>
    <row r="195" s="2" customFormat="1" ht="49.05" customHeight="1">
      <c r="A195" s="38"/>
      <c r="B195" s="39"/>
      <c r="C195" s="219" t="s">
        <v>328</v>
      </c>
      <c r="D195" s="219" t="s">
        <v>176</v>
      </c>
      <c r="E195" s="220" t="s">
        <v>329</v>
      </c>
      <c r="F195" s="221" t="s">
        <v>330</v>
      </c>
      <c r="G195" s="222" t="s">
        <v>240</v>
      </c>
      <c r="H195" s="223">
        <v>23.771999999999998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43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180</v>
      </c>
      <c r="AT195" s="231" t="s">
        <v>176</v>
      </c>
      <c r="AU195" s="231" t="s">
        <v>88</v>
      </c>
      <c r="AY195" s="17" t="s">
        <v>174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86</v>
      </c>
      <c r="BK195" s="232">
        <f>ROUND(I195*H195,2)</f>
        <v>0</v>
      </c>
      <c r="BL195" s="17" t="s">
        <v>180</v>
      </c>
      <c r="BM195" s="231" t="s">
        <v>331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332</v>
      </c>
      <c r="G196" s="234"/>
      <c r="H196" s="238">
        <v>23.771999999999998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86</v>
      </c>
      <c r="AY196" s="244" t="s">
        <v>174</v>
      </c>
    </row>
    <row r="197" s="12" customFormat="1" ht="22.8" customHeight="1">
      <c r="A197" s="12"/>
      <c r="B197" s="203"/>
      <c r="C197" s="204"/>
      <c r="D197" s="205" t="s">
        <v>77</v>
      </c>
      <c r="E197" s="217" t="s">
        <v>333</v>
      </c>
      <c r="F197" s="217" t="s">
        <v>334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P198</f>
        <v>0</v>
      </c>
      <c r="Q197" s="211"/>
      <c r="R197" s="212">
        <f>R198</f>
        <v>0</v>
      </c>
      <c r="S197" s="211"/>
      <c r="T197" s="213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86</v>
      </c>
      <c r="AT197" s="215" t="s">
        <v>77</v>
      </c>
      <c r="AU197" s="215" t="s">
        <v>86</v>
      </c>
      <c r="AY197" s="214" t="s">
        <v>174</v>
      </c>
      <c r="BK197" s="216">
        <f>BK198</f>
        <v>0</v>
      </c>
    </row>
    <row r="198" s="2" customFormat="1" ht="24.15" customHeight="1">
      <c r="A198" s="38"/>
      <c r="B198" s="39"/>
      <c r="C198" s="219" t="s">
        <v>335</v>
      </c>
      <c r="D198" s="219" t="s">
        <v>176</v>
      </c>
      <c r="E198" s="220" t="s">
        <v>336</v>
      </c>
      <c r="F198" s="221" t="s">
        <v>337</v>
      </c>
      <c r="G198" s="222" t="s">
        <v>240</v>
      </c>
      <c r="H198" s="223">
        <v>44.113999999999997</v>
      </c>
      <c r="I198" s="224"/>
      <c r="J198" s="225">
        <f>ROUND(I198*H198,2)</f>
        <v>0</v>
      </c>
      <c r="K198" s="226"/>
      <c r="L198" s="44"/>
      <c r="M198" s="270" t="s">
        <v>1</v>
      </c>
      <c r="N198" s="271" t="s">
        <v>43</v>
      </c>
      <c r="O198" s="272"/>
      <c r="P198" s="273">
        <f>O198*H198</f>
        <v>0</v>
      </c>
      <c r="Q198" s="273">
        <v>0</v>
      </c>
      <c r="R198" s="273">
        <f>Q198*H198</f>
        <v>0</v>
      </c>
      <c r="S198" s="273">
        <v>0</v>
      </c>
      <c r="T198" s="27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338</v>
      </c>
    </row>
    <row r="199" s="2" customFormat="1" ht="6.96" customHeight="1">
      <c r="A199" s="38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om+Ir7dyIiDjK7FdAXQlkYfu0ZsZIwir3gfKjUr/PtXNkltQHotKIWou+y6ByaqRL9bExJOAwfNnMw0OcUW4zw==" hashValue="domk4g2jRcgPg16BZMsqQ1/qThuFOhhRivGuPHA8MI5rJBHanXLhhnRzys+xEWNucLSKtuOLhfBmGHXhYJtweQ==" algorithmName="SHA-512" password="CC35"/>
  <autoFilter ref="C123:K19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ROUND((SUM(BE121:BE141)),  2)</f>
        <v>0</v>
      </c>
      <c r="G33" s="38"/>
      <c r="H33" s="38"/>
      <c r="I33" s="155">
        <v>0.20999999999999999</v>
      </c>
      <c r="J33" s="154">
        <f>ROUND(((SUM(BE121:BE141))*I33),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ROUND((SUM(BF121:BF141)),  2)</f>
        <v>0</v>
      </c>
      <c r="G34" s="38"/>
      <c r="H34" s="38"/>
      <c r="I34" s="155">
        <v>0.14999999999999999</v>
      </c>
      <c r="J34" s="154">
        <f>ROUND(((SUM(BF121:BF141))*I34),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Bělkovice-Lašťany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1190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1435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1436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1437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1438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Trusovický potok, Bělkovice-Lašťany - oprava příčných objektů, nánosy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Bělkovice-Lašťany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k.ú. Bělkovice, Lašťany</v>
      </c>
      <c r="G115" s="40"/>
      <c r="H115" s="40"/>
      <c r="I115" s="32" t="s">
        <v>22</v>
      </c>
      <c r="J115" s="79" t="str">
        <f>IF(J12="","",J12)</f>
        <v>20. 7. 2022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>PM, s.p. - Ing. Šefčíková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160</v>
      </c>
      <c r="D120" s="194" t="s">
        <v>63</v>
      </c>
      <c r="E120" s="194" t="s">
        <v>59</v>
      </c>
      <c r="F120" s="194" t="s">
        <v>60</v>
      </c>
      <c r="G120" s="194" t="s">
        <v>161</v>
      </c>
      <c r="H120" s="194" t="s">
        <v>162</v>
      </c>
      <c r="I120" s="194" t="s">
        <v>163</v>
      </c>
      <c r="J120" s="195" t="s">
        <v>148</v>
      </c>
      <c r="K120" s="196" t="s">
        <v>164</v>
      </c>
      <c r="L120" s="197"/>
      <c r="M120" s="100" t="s">
        <v>1</v>
      </c>
      <c r="N120" s="101" t="s">
        <v>42</v>
      </c>
      <c r="O120" s="101" t="s">
        <v>165</v>
      </c>
      <c r="P120" s="101" t="s">
        <v>166</v>
      </c>
      <c r="Q120" s="101" t="s">
        <v>167</v>
      </c>
      <c r="R120" s="101" t="s">
        <v>168</v>
      </c>
      <c r="S120" s="101" t="s">
        <v>169</v>
      </c>
      <c r="T120" s="102" t="s">
        <v>170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171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150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140</v>
      </c>
      <c r="F122" s="206" t="s">
        <v>1243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P123+SUM(P124:P129)+P132+P138+P140</f>
        <v>0</v>
      </c>
      <c r="Q122" s="211"/>
      <c r="R122" s="212">
        <f>R123+SUM(R124:R129)+R132+R138+R140</f>
        <v>0</v>
      </c>
      <c r="S122" s="211"/>
      <c r="T122" s="213">
        <f>T123+SUM(T124:T129)+T132+T138+T140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196</v>
      </c>
      <c r="AT122" s="215" t="s">
        <v>77</v>
      </c>
      <c r="AU122" s="215" t="s">
        <v>78</v>
      </c>
      <c r="AY122" s="214" t="s">
        <v>174</v>
      </c>
      <c r="BK122" s="216">
        <f>BK123+SUM(BK124:BK129)+BK132+BK138+BK140</f>
        <v>0</v>
      </c>
    </row>
    <row r="123" s="2" customFormat="1" ht="44.25" customHeight="1">
      <c r="A123" s="38"/>
      <c r="B123" s="39"/>
      <c r="C123" s="219" t="s">
        <v>86</v>
      </c>
      <c r="D123" s="219" t="s">
        <v>176</v>
      </c>
      <c r="E123" s="220" t="s">
        <v>1439</v>
      </c>
      <c r="F123" s="221" t="s">
        <v>1440</v>
      </c>
      <c r="G123" s="222" t="s">
        <v>1246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43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1441</v>
      </c>
      <c r="AT123" s="231" t="s">
        <v>176</v>
      </c>
      <c r="AU123" s="231" t="s">
        <v>86</v>
      </c>
      <c r="AY123" s="17" t="s">
        <v>174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86</v>
      </c>
      <c r="BK123" s="232">
        <f>ROUND(I123*H123,2)</f>
        <v>0</v>
      </c>
      <c r="BL123" s="17" t="s">
        <v>1441</v>
      </c>
      <c r="BM123" s="231" t="s">
        <v>1442</v>
      </c>
    </row>
    <row r="124" s="2" customFormat="1" ht="21.75" customHeight="1">
      <c r="A124" s="38"/>
      <c r="B124" s="39"/>
      <c r="C124" s="219" t="s">
        <v>88</v>
      </c>
      <c r="D124" s="219" t="s">
        <v>176</v>
      </c>
      <c r="E124" s="220" t="s">
        <v>1443</v>
      </c>
      <c r="F124" s="221" t="s">
        <v>1444</v>
      </c>
      <c r="G124" s="222" t="s">
        <v>1246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1441</v>
      </c>
      <c r="AT124" s="231" t="s">
        <v>176</v>
      </c>
      <c r="AU124" s="231" t="s">
        <v>86</v>
      </c>
      <c r="AY124" s="17" t="s">
        <v>174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86</v>
      </c>
      <c r="BK124" s="232">
        <f>ROUND(I124*H124,2)</f>
        <v>0</v>
      </c>
      <c r="BL124" s="17" t="s">
        <v>1441</v>
      </c>
      <c r="BM124" s="231" t="s">
        <v>1445</v>
      </c>
    </row>
    <row r="125" s="2" customFormat="1" ht="16.5" customHeight="1">
      <c r="A125" s="38"/>
      <c r="B125" s="39"/>
      <c r="C125" s="219" t="s">
        <v>185</v>
      </c>
      <c r="D125" s="219" t="s">
        <v>176</v>
      </c>
      <c r="E125" s="220" t="s">
        <v>1446</v>
      </c>
      <c r="F125" s="221" t="s">
        <v>1447</v>
      </c>
      <c r="G125" s="222" t="s">
        <v>1246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1441</v>
      </c>
      <c r="AT125" s="231" t="s">
        <v>176</v>
      </c>
      <c r="AU125" s="231" t="s">
        <v>86</v>
      </c>
      <c r="AY125" s="17" t="s">
        <v>174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1441</v>
      </c>
      <c r="BM125" s="231" t="s">
        <v>1448</v>
      </c>
    </row>
    <row r="126" s="2" customFormat="1" ht="33" customHeight="1">
      <c r="A126" s="38"/>
      <c r="B126" s="39"/>
      <c r="C126" s="219" t="s">
        <v>180</v>
      </c>
      <c r="D126" s="219" t="s">
        <v>176</v>
      </c>
      <c r="E126" s="220" t="s">
        <v>1449</v>
      </c>
      <c r="F126" s="221" t="s">
        <v>1450</v>
      </c>
      <c r="G126" s="222" t="s">
        <v>1246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1441</v>
      </c>
      <c r="AT126" s="231" t="s">
        <v>176</v>
      </c>
      <c r="AU126" s="231" t="s">
        <v>86</v>
      </c>
      <c r="AY126" s="17" t="s">
        <v>174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1441</v>
      </c>
      <c r="BM126" s="231" t="s">
        <v>1451</v>
      </c>
    </row>
    <row r="127" s="2" customFormat="1" ht="24.15" customHeight="1">
      <c r="A127" s="38"/>
      <c r="B127" s="39"/>
      <c r="C127" s="219" t="s">
        <v>196</v>
      </c>
      <c r="D127" s="219" t="s">
        <v>176</v>
      </c>
      <c r="E127" s="220" t="s">
        <v>1452</v>
      </c>
      <c r="F127" s="221" t="s">
        <v>1453</v>
      </c>
      <c r="G127" s="222" t="s">
        <v>1246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1441</v>
      </c>
      <c r="AT127" s="231" t="s">
        <v>176</v>
      </c>
      <c r="AU127" s="231" t="s">
        <v>86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1441</v>
      </c>
      <c r="BM127" s="231" t="s">
        <v>1454</v>
      </c>
    </row>
    <row r="128" s="2" customFormat="1" ht="37.8" customHeight="1">
      <c r="A128" s="38"/>
      <c r="B128" s="39"/>
      <c r="C128" s="219" t="s">
        <v>203</v>
      </c>
      <c r="D128" s="219" t="s">
        <v>176</v>
      </c>
      <c r="E128" s="220" t="s">
        <v>1455</v>
      </c>
      <c r="F128" s="221" t="s">
        <v>1456</v>
      </c>
      <c r="G128" s="222" t="s">
        <v>1246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1441</v>
      </c>
      <c r="AT128" s="231" t="s">
        <v>176</v>
      </c>
      <c r="AU128" s="231" t="s">
        <v>86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1441</v>
      </c>
      <c r="BM128" s="231" t="s">
        <v>1457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1458</v>
      </c>
      <c r="F129" s="217" t="s">
        <v>1459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196</v>
      </c>
      <c r="AT129" s="215" t="s">
        <v>77</v>
      </c>
      <c r="AU129" s="215" t="s">
        <v>86</v>
      </c>
      <c r="AY129" s="214" t="s">
        <v>174</v>
      </c>
      <c r="BK129" s="216">
        <f>SUM(BK130:BK131)</f>
        <v>0</v>
      </c>
    </row>
    <row r="130" s="2" customFormat="1" ht="16.5" customHeight="1">
      <c r="A130" s="38"/>
      <c r="B130" s="39"/>
      <c r="C130" s="219" t="s">
        <v>208</v>
      </c>
      <c r="D130" s="219" t="s">
        <v>176</v>
      </c>
      <c r="E130" s="220" t="s">
        <v>1460</v>
      </c>
      <c r="F130" s="221" t="s">
        <v>1461</v>
      </c>
      <c r="G130" s="222" t="s">
        <v>640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1462</v>
      </c>
    </row>
    <row r="131" s="2" customFormat="1" ht="16.5" customHeight="1">
      <c r="A131" s="38"/>
      <c r="B131" s="39"/>
      <c r="C131" s="219" t="s">
        <v>213</v>
      </c>
      <c r="D131" s="219" t="s">
        <v>176</v>
      </c>
      <c r="E131" s="220" t="s">
        <v>1463</v>
      </c>
      <c r="F131" s="221" t="s">
        <v>1464</v>
      </c>
      <c r="G131" s="222" t="s">
        <v>640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1465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1465</v>
      </c>
      <c r="BM131" s="231" t="s">
        <v>1466</v>
      </c>
    </row>
    <row r="132" s="12" customFormat="1" ht="22.8" customHeight="1">
      <c r="A132" s="12"/>
      <c r="B132" s="203"/>
      <c r="C132" s="204"/>
      <c r="D132" s="205" t="s">
        <v>77</v>
      </c>
      <c r="E132" s="217" t="s">
        <v>1467</v>
      </c>
      <c r="F132" s="217" t="s">
        <v>1468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SUM(P133:P137)</f>
        <v>0</v>
      </c>
      <c r="Q132" s="211"/>
      <c r="R132" s="212">
        <f>SUM(R133:R137)</f>
        <v>0</v>
      </c>
      <c r="S132" s="211"/>
      <c r="T132" s="213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196</v>
      </c>
      <c r="AT132" s="215" t="s">
        <v>77</v>
      </c>
      <c r="AU132" s="215" t="s">
        <v>86</v>
      </c>
      <c r="AY132" s="214" t="s">
        <v>174</v>
      </c>
      <c r="BK132" s="216">
        <f>SUM(BK133:BK137)</f>
        <v>0</v>
      </c>
    </row>
    <row r="133" s="2" customFormat="1" ht="16.5" customHeight="1">
      <c r="A133" s="38"/>
      <c r="B133" s="39"/>
      <c r="C133" s="219" t="s">
        <v>218</v>
      </c>
      <c r="D133" s="219" t="s">
        <v>176</v>
      </c>
      <c r="E133" s="220" t="s">
        <v>1469</v>
      </c>
      <c r="F133" s="221" t="s">
        <v>1468</v>
      </c>
      <c r="G133" s="222" t="s">
        <v>640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1470</v>
      </c>
    </row>
    <row r="134" s="2" customFormat="1">
      <c r="A134" s="38"/>
      <c r="B134" s="39"/>
      <c r="C134" s="40"/>
      <c r="D134" s="235" t="s">
        <v>201</v>
      </c>
      <c r="E134" s="40"/>
      <c r="F134" s="245" t="s">
        <v>1471</v>
      </c>
      <c r="G134" s="40"/>
      <c r="H134" s="40"/>
      <c r="I134" s="246"/>
      <c r="J134" s="40"/>
      <c r="K134" s="40"/>
      <c r="L134" s="44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201</v>
      </c>
      <c r="AU134" s="17" t="s">
        <v>88</v>
      </c>
    </row>
    <row r="135" s="2" customFormat="1" ht="16.5" customHeight="1">
      <c r="A135" s="38"/>
      <c r="B135" s="39"/>
      <c r="C135" s="219" t="s">
        <v>222</v>
      </c>
      <c r="D135" s="219" t="s">
        <v>176</v>
      </c>
      <c r="E135" s="220" t="s">
        <v>1472</v>
      </c>
      <c r="F135" s="221" t="s">
        <v>1473</v>
      </c>
      <c r="G135" s="222" t="s">
        <v>640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1474</v>
      </c>
    </row>
    <row r="136" s="2" customFormat="1" ht="49.05" customHeight="1">
      <c r="A136" s="38"/>
      <c r="B136" s="39"/>
      <c r="C136" s="219" t="s">
        <v>227</v>
      </c>
      <c r="D136" s="219" t="s">
        <v>176</v>
      </c>
      <c r="E136" s="220" t="s">
        <v>376</v>
      </c>
      <c r="F136" s="221" t="s">
        <v>1475</v>
      </c>
      <c r="G136" s="222" t="s">
        <v>1246</v>
      </c>
      <c r="H136" s="223">
        <v>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1476</v>
      </c>
    </row>
    <row r="137" s="2" customFormat="1">
      <c r="A137" s="38"/>
      <c r="B137" s="39"/>
      <c r="C137" s="40"/>
      <c r="D137" s="235" t="s">
        <v>201</v>
      </c>
      <c r="E137" s="40"/>
      <c r="F137" s="245" t="s">
        <v>1477</v>
      </c>
      <c r="G137" s="40"/>
      <c r="H137" s="40"/>
      <c r="I137" s="246"/>
      <c r="J137" s="40"/>
      <c r="K137" s="40"/>
      <c r="L137" s="44"/>
      <c r="M137" s="247"/>
      <c r="N137" s="24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201</v>
      </c>
      <c r="AU137" s="17" t="s">
        <v>88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1478</v>
      </c>
      <c r="F138" s="217" t="s">
        <v>1479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196</v>
      </c>
      <c r="AT138" s="215" t="s">
        <v>77</v>
      </c>
      <c r="AU138" s="215" t="s">
        <v>86</v>
      </c>
      <c r="AY138" s="214" t="s">
        <v>174</v>
      </c>
      <c r="BK138" s="216">
        <f>BK139</f>
        <v>0</v>
      </c>
    </row>
    <row r="139" s="2" customFormat="1" ht="24.15" customHeight="1">
      <c r="A139" s="38"/>
      <c r="B139" s="39"/>
      <c r="C139" s="219" t="s">
        <v>231</v>
      </c>
      <c r="D139" s="219" t="s">
        <v>176</v>
      </c>
      <c r="E139" s="220" t="s">
        <v>1480</v>
      </c>
      <c r="F139" s="221" t="s">
        <v>1481</v>
      </c>
      <c r="G139" s="222" t="s">
        <v>640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1465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1465</v>
      </c>
      <c r="BM139" s="231" t="s">
        <v>1482</v>
      </c>
    </row>
    <row r="140" s="12" customFormat="1" ht="22.8" customHeight="1">
      <c r="A140" s="12"/>
      <c r="B140" s="203"/>
      <c r="C140" s="204"/>
      <c r="D140" s="205" t="s">
        <v>77</v>
      </c>
      <c r="E140" s="217" t="s">
        <v>1483</v>
      </c>
      <c r="F140" s="217" t="s">
        <v>1484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196</v>
      </c>
      <c r="AT140" s="215" t="s">
        <v>77</v>
      </c>
      <c r="AU140" s="215" t="s">
        <v>86</v>
      </c>
      <c r="AY140" s="214" t="s">
        <v>174</v>
      </c>
      <c r="BK140" s="216">
        <f>BK141</f>
        <v>0</v>
      </c>
    </row>
    <row r="141" s="2" customFormat="1" ht="16.5" customHeight="1">
      <c r="A141" s="38"/>
      <c r="B141" s="39"/>
      <c r="C141" s="219" t="s">
        <v>237</v>
      </c>
      <c r="D141" s="219" t="s">
        <v>176</v>
      </c>
      <c r="E141" s="220" t="s">
        <v>1485</v>
      </c>
      <c r="F141" s="221" t="s">
        <v>1486</v>
      </c>
      <c r="G141" s="222" t="s">
        <v>640</v>
      </c>
      <c r="H141" s="223">
        <v>1</v>
      </c>
      <c r="I141" s="224"/>
      <c r="J141" s="225">
        <f>ROUND(I141*H141,2)</f>
        <v>0</v>
      </c>
      <c r="K141" s="226"/>
      <c r="L141" s="44"/>
      <c r="M141" s="270" t="s">
        <v>1</v>
      </c>
      <c r="N141" s="271" t="s">
        <v>43</v>
      </c>
      <c r="O141" s="272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1487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EgYESm12BotBAgxt7n1kTyD1ZqBXFyUqWE2DoXNUh1hgaF4yUHk/+V5n17vspQIogj+XUkZfQ9HbFzpuQrWX1g==" hashValue="nxnpT0f6mLRDk9bD3dHA6fZ3fftK8roFKgNZ6wAF8guB6ZperTIvnoPoqC1w9Fjo2rIQbBwjOANkZwBRrfxTcg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ROUND((SUM(BE124:BE205)),  2)</f>
        <v>0</v>
      </c>
      <c r="G33" s="38"/>
      <c r="H33" s="38"/>
      <c r="I33" s="155">
        <v>0.20999999999999999</v>
      </c>
      <c r="J33" s="154">
        <f>ROUND(((SUM(BE124:BE205))*I33),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ROUND((SUM(BF124:BF205)),  2)</f>
        <v>0</v>
      </c>
      <c r="G34" s="38"/>
      <c r="H34" s="38"/>
      <c r="I34" s="155">
        <v>0.14999999999999999</v>
      </c>
      <c r="J34" s="154">
        <f>ROUND(((SUM(BF124:BF205))*I34),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ROUND((SUM(BH124:BH205)),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Stupeň č.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J161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J181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J204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02 - Stupeň č. 2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49.634795559999993</v>
      </c>
      <c r="S124" s="104"/>
      <c r="T124" s="201">
        <f>T125</f>
        <v>33.334133999999999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P126+P154+P161+P171+P181+P199+P204</f>
        <v>0</v>
      </c>
      <c r="Q125" s="211"/>
      <c r="R125" s="212">
        <f>R126+R154+R161+R171+R181+R199+R204</f>
        <v>49.634795559999993</v>
      </c>
      <c r="S125" s="211"/>
      <c r="T125" s="213">
        <f>T126+T154+T161+T171+T181+T199+T204</f>
        <v>33.334133999999999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BK126+BK154+BK161+BK171+BK181+BK199+BK204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SUM(P127:P153)</f>
        <v>0</v>
      </c>
      <c r="Q126" s="211"/>
      <c r="R126" s="212">
        <f>SUM(R127:R153)</f>
        <v>0.31014000000000003</v>
      </c>
      <c r="S126" s="211"/>
      <c r="T126" s="213">
        <f>SUM(T127:T153)</f>
        <v>31.1904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SUM(BK127:BK153)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24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0.00072000000000000005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340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24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341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342</v>
      </c>
      <c r="F129" s="221" t="s">
        <v>343</v>
      </c>
      <c r="G129" s="222" t="s">
        <v>344</v>
      </c>
      <c r="H129" s="223">
        <v>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345</v>
      </c>
    </row>
    <row r="130" s="2" customFormat="1" ht="24.15" customHeight="1">
      <c r="A130" s="38"/>
      <c r="B130" s="39"/>
      <c r="C130" s="219" t="s">
        <v>180</v>
      </c>
      <c r="D130" s="219" t="s">
        <v>176</v>
      </c>
      <c r="E130" s="220" t="s">
        <v>346</v>
      </c>
      <c r="F130" s="221" t="s">
        <v>347</v>
      </c>
      <c r="G130" s="222" t="s">
        <v>344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348</v>
      </c>
    </row>
    <row r="131" s="2" customFormat="1" ht="49.05" customHeight="1">
      <c r="A131" s="38"/>
      <c r="B131" s="39"/>
      <c r="C131" s="219" t="s">
        <v>196</v>
      </c>
      <c r="D131" s="219" t="s">
        <v>176</v>
      </c>
      <c r="E131" s="220" t="s">
        <v>186</v>
      </c>
      <c r="F131" s="221" t="s">
        <v>187</v>
      </c>
      <c r="G131" s="222" t="s">
        <v>188</v>
      </c>
      <c r="H131" s="223">
        <v>16.416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1.8999999999999999</v>
      </c>
      <c r="T131" s="230">
        <f>S131*H131</f>
        <v>31.1904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349</v>
      </c>
    </row>
    <row r="132" s="13" customFormat="1">
      <c r="A132" s="13"/>
      <c r="B132" s="233"/>
      <c r="C132" s="234"/>
      <c r="D132" s="235" t="s">
        <v>190</v>
      </c>
      <c r="E132" s="236" t="s">
        <v>1</v>
      </c>
      <c r="F132" s="237" t="s">
        <v>350</v>
      </c>
      <c r="G132" s="234"/>
      <c r="H132" s="238">
        <v>16.416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190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174</v>
      </c>
    </row>
    <row r="133" s="2" customFormat="1" ht="37.8" customHeight="1">
      <c r="A133" s="38"/>
      <c r="B133" s="39"/>
      <c r="C133" s="219" t="s">
        <v>203</v>
      </c>
      <c r="D133" s="219" t="s">
        <v>176</v>
      </c>
      <c r="E133" s="220" t="s">
        <v>192</v>
      </c>
      <c r="F133" s="221" t="s">
        <v>193</v>
      </c>
      <c r="G133" s="222" t="s">
        <v>188</v>
      </c>
      <c r="H133" s="223">
        <v>17.015999999999998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351</v>
      </c>
    </row>
    <row r="134" s="13" customFormat="1">
      <c r="A134" s="13"/>
      <c r="B134" s="233"/>
      <c r="C134" s="234"/>
      <c r="D134" s="235" t="s">
        <v>190</v>
      </c>
      <c r="E134" s="236" t="s">
        <v>1</v>
      </c>
      <c r="F134" s="237" t="s">
        <v>352</v>
      </c>
      <c r="G134" s="234"/>
      <c r="H134" s="238">
        <v>17.015999999999998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190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174</v>
      </c>
    </row>
    <row r="135" s="2" customFormat="1" ht="21.75" customHeight="1">
      <c r="A135" s="38"/>
      <c r="B135" s="39"/>
      <c r="C135" s="219" t="s">
        <v>208</v>
      </c>
      <c r="D135" s="219" t="s">
        <v>176</v>
      </c>
      <c r="E135" s="220" t="s">
        <v>197</v>
      </c>
      <c r="F135" s="221" t="s">
        <v>198</v>
      </c>
      <c r="G135" s="222" t="s">
        <v>199</v>
      </c>
      <c r="H135" s="223">
        <v>14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0.021930000000000002</v>
      </c>
      <c r="R135" s="229">
        <f>Q135*H135</f>
        <v>0.30702000000000002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353</v>
      </c>
    </row>
    <row r="136" s="2" customFormat="1">
      <c r="A136" s="38"/>
      <c r="B136" s="39"/>
      <c r="C136" s="40"/>
      <c r="D136" s="235" t="s">
        <v>201</v>
      </c>
      <c r="E136" s="40"/>
      <c r="F136" s="245" t="s">
        <v>354</v>
      </c>
      <c r="G136" s="40"/>
      <c r="H136" s="40"/>
      <c r="I136" s="246"/>
      <c r="J136" s="40"/>
      <c r="K136" s="40"/>
      <c r="L136" s="44"/>
      <c r="M136" s="247"/>
      <c r="N136" s="24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201</v>
      </c>
      <c r="AU136" s="17" t="s">
        <v>88</v>
      </c>
    </row>
    <row r="137" s="2" customFormat="1" ht="24.15" customHeight="1">
      <c r="A137" s="38"/>
      <c r="B137" s="39"/>
      <c r="C137" s="219" t="s">
        <v>213</v>
      </c>
      <c r="D137" s="219" t="s">
        <v>176</v>
      </c>
      <c r="E137" s="220" t="s">
        <v>204</v>
      </c>
      <c r="F137" s="221" t="s">
        <v>205</v>
      </c>
      <c r="G137" s="222" t="s">
        <v>206</v>
      </c>
      <c r="H137" s="223">
        <v>80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3.0000000000000001E-05</v>
      </c>
      <c r="R137" s="229">
        <f>Q137*H137</f>
        <v>0.0024000000000000002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355</v>
      </c>
    </row>
    <row r="138" s="2" customFormat="1" ht="37.8" customHeight="1">
      <c r="A138" s="38"/>
      <c r="B138" s="39"/>
      <c r="C138" s="219" t="s">
        <v>218</v>
      </c>
      <c r="D138" s="219" t="s">
        <v>176</v>
      </c>
      <c r="E138" s="220" t="s">
        <v>209</v>
      </c>
      <c r="F138" s="221" t="s">
        <v>210</v>
      </c>
      <c r="G138" s="222" t="s">
        <v>211</v>
      </c>
      <c r="H138" s="223">
        <v>10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356</v>
      </c>
    </row>
    <row r="139" s="2" customFormat="1" ht="62.7" customHeight="1">
      <c r="A139" s="38"/>
      <c r="B139" s="39"/>
      <c r="C139" s="219" t="s">
        <v>222</v>
      </c>
      <c r="D139" s="219" t="s">
        <v>176</v>
      </c>
      <c r="E139" s="220" t="s">
        <v>214</v>
      </c>
      <c r="F139" s="221" t="s">
        <v>215</v>
      </c>
      <c r="G139" s="222" t="s">
        <v>188</v>
      </c>
      <c r="H139" s="223">
        <v>8.9060000000000006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357</v>
      </c>
    </row>
    <row r="140" s="14" customFormat="1">
      <c r="A140" s="14"/>
      <c r="B140" s="249"/>
      <c r="C140" s="250"/>
      <c r="D140" s="235" t="s">
        <v>190</v>
      </c>
      <c r="E140" s="251" t="s">
        <v>1</v>
      </c>
      <c r="F140" s="252" t="s">
        <v>358</v>
      </c>
      <c r="G140" s="250"/>
      <c r="H140" s="251" t="s">
        <v>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190</v>
      </c>
      <c r="AU140" s="258" t="s">
        <v>88</v>
      </c>
      <c r="AV140" s="14" t="s">
        <v>86</v>
      </c>
      <c r="AW140" s="14" t="s">
        <v>34</v>
      </c>
      <c r="AX140" s="14" t="s">
        <v>78</v>
      </c>
      <c r="AY140" s="258" t="s">
        <v>174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359</v>
      </c>
      <c r="G141" s="234"/>
      <c r="H141" s="238">
        <v>2.75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78</v>
      </c>
      <c r="AY141" s="244" t="s">
        <v>174</v>
      </c>
    </row>
    <row r="142" s="14" customFormat="1">
      <c r="A142" s="14"/>
      <c r="B142" s="249"/>
      <c r="C142" s="250"/>
      <c r="D142" s="235" t="s">
        <v>190</v>
      </c>
      <c r="E142" s="251" t="s">
        <v>1</v>
      </c>
      <c r="F142" s="252" t="s">
        <v>360</v>
      </c>
      <c r="G142" s="250"/>
      <c r="H142" s="251" t="s">
        <v>1</v>
      </c>
      <c r="I142" s="253"/>
      <c r="J142" s="250"/>
      <c r="K142" s="250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190</v>
      </c>
      <c r="AU142" s="258" t="s">
        <v>88</v>
      </c>
      <c r="AV142" s="14" t="s">
        <v>86</v>
      </c>
      <c r="AW142" s="14" t="s">
        <v>34</v>
      </c>
      <c r="AX142" s="14" t="s">
        <v>78</v>
      </c>
      <c r="AY142" s="258" t="s">
        <v>174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361</v>
      </c>
      <c r="G143" s="234"/>
      <c r="H143" s="238">
        <v>6.1559999999999997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78</v>
      </c>
      <c r="AY143" s="244" t="s">
        <v>174</v>
      </c>
    </row>
    <row r="144" s="15" customFormat="1">
      <c r="A144" s="15"/>
      <c r="B144" s="259"/>
      <c r="C144" s="260"/>
      <c r="D144" s="235" t="s">
        <v>190</v>
      </c>
      <c r="E144" s="261" t="s">
        <v>1</v>
      </c>
      <c r="F144" s="262" t="s">
        <v>275</v>
      </c>
      <c r="G144" s="260"/>
      <c r="H144" s="263">
        <v>8.9059999999999988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9" t="s">
        <v>190</v>
      </c>
      <c r="AU144" s="269" t="s">
        <v>88</v>
      </c>
      <c r="AV144" s="15" t="s">
        <v>180</v>
      </c>
      <c r="AW144" s="15" t="s">
        <v>34</v>
      </c>
      <c r="AX144" s="15" t="s">
        <v>86</v>
      </c>
      <c r="AY144" s="269" t="s">
        <v>174</v>
      </c>
    </row>
    <row r="145" s="2" customFormat="1" ht="62.7" customHeight="1">
      <c r="A145" s="38"/>
      <c r="B145" s="39"/>
      <c r="C145" s="219" t="s">
        <v>227</v>
      </c>
      <c r="D145" s="219" t="s">
        <v>176</v>
      </c>
      <c r="E145" s="220" t="s">
        <v>219</v>
      </c>
      <c r="F145" s="221" t="s">
        <v>220</v>
      </c>
      <c r="G145" s="222" t="s">
        <v>188</v>
      </c>
      <c r="H145" s="223">
        <v>8.9060000000000006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180</v>
      </c>
      <c r="AT145" s="231" t="s">
        <v>176</v>
      </c>
      <c r="AU145" s="231" t="s">
        <v>88</v>
      </c>
      <c r="AY145" s="17" t="s">
        <v>174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180</v>
      </c>
      <c r="BM145" s="231" t="s">
        <v>362</v>
      </c>
    </row>
    <row r="146" s="2" customFormat="1" ht="66.75" customHeight="1">
      <c r="A146" s="38"/>
      <c r="B146" s="39"/>
      <c r="C146" s="219" t="s">
        <v>231</v>
      </c>
      <c r="D146" s="219" t="s">
        <v>176</v>
      </c>
      <c r="E146" s="220" t="s">
        <v>223</v>
      </c>
      <c r="F146" s="221" t="s">
        <v>224</v>
      </c>
      <c r="G146" s="222" t="s">
        <v>188</v>
      </c>
      <c r="H146" s="223">
        <v>44.530000000000001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363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364</v>
      </c>
      <c r="G147" s="234"/>
      <c r="H147" s="238">
        <v>44.530000000000001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44.25" customHeight="1">
      <c r="A148" s="38"/>
      <c r="B148" s="39"/>
      <c r="C148" s="219" t="s">
        <v>237</v>
      </c>
      <c r="D148" s="219" t="s">
        <v>176</v>
      </c>
      <c r="E148" s="220" t="s">
        <v>228</v>
      </c>
      <c r="F148" s="221" t="s">
        <v>229</v>
      </c>
      <c r="G148" s="222" t="s">
        <v>188</v>
      </c>
      <c r="H148" s="223">
        <v>8.9060000000000006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365</v>
      </c>
    </row>
    <row r="149" s="2" customFormat="1" ht="37.8" customHeight="1">
      <c r="A149" s="38"/>
      <c r="B149" s="39"/>
      <c r="C149" s="219" t="s">
        <v>244</v>
      </c>
      <c r="D149" s="219" t="s">
        <v>176</v>
      </c>
      <c r="E149" s="220" t="s">
        <v>232</v>
      </c>
      <c r="F149" s="221" t="s">
        <v>233</v>
      </c>
      <c r="G149" s="222" t="s">
        <v>188</v>
      </c>
      <c r="H149" s="223">
        <v>17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366</v>
      </c>
    </row>
    <row r="150" s="2" customFormat="1">
      <c r="A150" s="38"/>
      <c r="B150" s="39"/>
      <c r="C150" s="40"/>
      <c r="D150" s="235" t="s">
        <v>201</v>
      </c>
      <c r="E150" s="40"/>
      <c r="F150" s="245" t="s">
        <v>235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201</v>
      </c>
      <c r="AU150" s="17" t="s">
        <v>88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367</v>
      </c>
      <c r="G151" s="234"/>
      <c r="H151" s="238">
        <v>17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44.25" customHeight="1">
      <c r="A152" s="38"/>
      <c r="B152" s="39"/>
      <c r="C152" s="219" t="s">
        <v>8</v>
      </c>
      <c r="D152" s="219" t="s">
        <v>176</v>
      </c>
      <c r="E152" s="220" t="s">
        <v>238</v>
      </c>
      <c r="F152" s="221" t="s">
        <v>239</v>
      </c>
      <c r="G152" s="222" t="s">
        <v>240</v>
      </c>
      <c r="H152" s="223">
        <v>16.030999999999999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368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369</v>
      </c>
      <c r="G153" s="234"/>
      <c r="H153" s="238">
        <v>16.030999999999999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12" customFormat="1" ht="22.8" customHeight="1">
      <c r="A154" s="12"/>
      <c r="B154" s="203"/>
      <c r="C154" s="204"/>
      <c r="D154" s="205" t="s">
        <v>77</v>
      </c>
      <c r="E154" s="217" t="s">
        <v>185</v>
      </c>
      <c r="F154" s="217" t="s">
        <v>243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SUM(P155:P160)</f>
        <v>0</v>
      </c>
      <c r="Q154" s="211"/>
      <c r="R154" s="212">
        <f>SUM(R155:R160)</f>
        <v>1.91294868</v>
      </c>
      <c r="S154" s="211"/>
      <c r="T154" s="213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86</v>
      </c>
      <c r="AT154" s="215" t="s">
        <v>77</v>
      </c>
      <c r="AU154" s="215" t="s">
        <v>86</v>
      </c>
      <c r="AY154" s="214" t="s">
        <v>174</v>
      </c>
      <c r="BK154" s="216">
        <f>SUM(BK155:BK160)</f>
        <v>0</v>
      </c>
    </row>
    <row r="155" s="2" customFormat="1" ht="114.9" customHeight="1">
      <c r="A155" s="38"/>
      <c r="B155" s="39"/>
      <c r="C155" s="219" t="s">
        <v>253</v>
      </c>
      <c r="D155" s="219" t="s">
        <v>176</v>
      </c>
      <c r="E155" s="220" t="s">
        <v>245</v>
      </c>
      <c r="F155" s="221" t="s">
        <v>246</v>
      </c>
      <c r="G155" s="222" t="s">
        <v>188</v>
      </c>
      <c r="H155" s="223">
        <v>0.59999999999999998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1.05524</v>
      </c>
      <c r="R155" s="229">
        <f>Q155*H155</f>
        <v>0.63314399999999993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180</v>
      </c>
      <c r="AT155" s="231" t="s">
        <v>176</v>
      </c>
      <c r="AU155" s="231" t="s">
        <v>88</v>
      </c>
      <c r="AY155" s="17" t="s">
        <v>174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180</v>
      </c>
      <c r="BM155" s="231" t="s">
        <v>370</v>
      </c>
    </row>
    <row r="156" s="13" customFormat="1">
      <c r="A156" s="13"/>
      <c r="B156" s="233"/>
      <c r="C156" s="234"/>
      <c r="D156" s="235" t="s">
        <v>190</v>
      </c>
      <c r="E156" s="236" t="s">
        <v>1</v>
      </c>
      <c r="F156" s="237" t="s">
        <v>248</v>
      </c>
      <c r="G156" s="234"/>
      <c r="H156" s="238">
        <v>0.59999999999999998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190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174</v>
      </c>
    </row>
    <row r="157" s="2" customFormat="1" ht="78" customHeight="1">
      <c r="A157" s="38"/>
      <c r="B157" s="39"/>
      <c r="C157" s="219" t="s">
        <v>258</v>
      </c>
      <c r="D157" s="219" t="s">
        <v>176</v>
      </c>
      <c r="E157" s="220" t="s">
        <v>371</v>
      </c>
      <c r="F157" s="221" t="s">
        <v>372</v>
      </c>
      <c r="G157" s="222" t="s">
        <v>188</v>
      </c>
      <c r="H157" s="223">
        <v>0.41099999999999998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3.11388</v>
      </c>
      <c r="R157" s="229">
        <f>Q157*H157</f>
        <v>1.27980468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373</v>
      </c>
    </row>
    <row r="158" s="14" customFormat="1">
      <c r="A158" s="14"/>
      <c r="B158" s="249"/>
      <c r="C158" s="250"/>
      <c r="D158" s="235" t="s">
        <v>190</v>
      </c>
      <c r="E158" s="251" t="s">
        <v>1</v>
      </c>
      <c r="F158" s="252" t="s">
        <v>374</v>
      </c>
      <c r="G158" s="250"/>
      <c r="H158" s="251" t="s">
        <v>1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190</v>
      </c>
      <c r="AU158" s="258" t="s">
        <v>88</v>
      </c>
      <c r="AV158" s="14" t="s">
        <v>86</v>
      </c>
      <c r="AW158" s="14" t="s">
        <v>34</v>
      </c>
      <c r="AX158" s="14" t="s">
        <v>78</v>
      </c>
      <c r="AY158" s="258" t="s">
        <v>174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375</v>
      </c>
      <c r="G159" s="234"/>
      <c r="H159" s="238">
        <v>0.41099999999999998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174</v>
      </c>
    </row>
    <row r="160" s="2" customFormat="1" ht="37.8" customHeight="1">
      <c r="A160" s="38"/>
      <c r="B160" s="39"/>
      <c r="C160" s="219" t="s">
        <v>262</v>
      </c>
      <c r="D160" s="219" t="s">
        <v>176</v>
      </c>
      <c r="E160" s="220" t="s">
        <v>376</v>
      </c>
      <c r="F160" s="221" t="s">
        <v>377</v>
      </c>
      <c r="G160" s="222" t="s">
        <v>378</v>
      </c>
      <c r="H160" s="223">
        <v>12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379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180</v>
      </c>
      <c r="F161" s="217" t="s">
        <v>257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SUM(P162:P170)</f>
        <v>0</v>
      </c>
      <c r="Q161" s="211"/>
      <c r="R161" s="212">
        <f>SUM(R162:R170)</f>
        <v>45.311032799999992</v>
      </c>
      <c r="S161" s="211"/>
      <c r="T161" s="213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86</v>
      </c>
      <c r="AT161" s="215" t="s">
        <v>77</v>
      </c>
      <c r="AU161" s="215" t="s">
        <v>86</v>
      </c>
      <c r="AY161" s="214" t="s">
        <v>174</v>
      </c>
      <c r="BK161" s="216">
        <f>SUM(BK162:BK170)</f>
        <v>0</v>
      </c>
    </row>
    <row r="162" s="2" customFormat="1" ht="37.8" customHeight="1">
      <c r="A162" s="38"/>
      <c r="B162" s="39"/>
      <c r="C162" s="219" t="s">
        <v>267</v>
      </c>
      <c r="D162" s="219" t="s">
        <v>176</v>
      </c>
      <c r="E162" s="220" t="s">
        <v>259</v>
      </c>
      <c r="F162" s="221" t="s">
        <v>260</v>
      </c>
      <c r="G162" s="222" t="s">
        <v>179</v>
      </c>
      <c r="H162" s="223">
        <v>41.039999999999999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180</v>
      </c>
      <c r="AT162" s="231" t="s">
        <v>176</v>
      </c>
      <c r="AU162" s="231" t="s">
        <v>88</v>
      </c>
      <c r="AY162" s="17" t="s">
        <v>174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180</v>
      </c>
      <c r="BM162" s="231" t="s">
        <v>380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381</v>
      </c>
      <c r="G163" s="234"/>
      <c r="H163" s="238">
        <v>41.039999999999999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2" customFormat="1" ht="44.25" customHeight="1">
      <c r="A164" s="38"/>
      <c r="B164" s="39"/>
      <c r="C164" s="219" t="s">
        <v>276</v>
      </c>
      <c r="D164" s="219" t="s">
        <v>176</v>
      </c>
      <c r="E164" s="220" t="s">
        <v>268</v>
      </c>
      <c r="F164" s="221" t="s">
        <v>269</v>
      </c>
      <c r="G164" s="222" t="s">
        <v>188</v>
      </c>
      <c r="H164" s="223">
        <v>5.4000000000000004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2.13408</v>
      </c>
      <c r="R164" s="229">
        <f>Q164*H164</f>
        <v>11.524032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382</v>
      </c>
    </row>
    <row r="165" s="14" customFormat="1">
      <c r="A165" s="14"/>
      <c r="B165" s="249"/>
      <c r="C165" s="250"/>
      <c r="D165" s="235" t="s">
        <v>190</v>
      </c>
      <c r="E165" s="251" t="s">
        <v>1</v>
      </c>
      <c r="F165" s="252" t="s">
        <v>271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190</v>
      </c>
      <c r="AU165" s="258" t="s">
        <v>88</v>
      </c>
      <c r="AV165" s="14" t="s">
        <v>86</v>
      </c>
      <c r="AW165" s="14" t="s">
        <v>34</v>
      </c>
      <c r="AX165" s="14" t="s">
        <v>78</v>
      </c>
      <c r="AY165" s="258" t="s">
        <v>174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272</v>
      </c>
      <c r="G166" s="234"/>
      <c r="H166" s="238">
        <v>1.5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190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174</v>
      </c>
    </row>
    <row r="167" s="14" customFormat="1">
      <c r="A167" s="14"/>
      <c r="B167" s="249"/>
      <c r="C167" s="250"/>
      <c r="D167" s="235" t="s">
        <v>190</v>
      </c>
      <c r="E167" s="251" t="s">
        <v>1</v>
      </c>
      <c r="F167" s="252" t="s">
        <v>383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190</v>
      </c>
      <c r="AU167" s="258" t="s">
        <v>88</v>
      </c>
      <c r="AV167" s="14" t="s">
        <v>86</v>
      </c>
      <c r="AW167" s="14" t="s">
        <v>34</v>
      </c>
      <c r="AX167" s="14" t="s">
        <v>78</v>
      </c>
      <c r="AY167" s="258" t="s">
        <v>174</v>
      </c>
    </row>
    <row r="168" s="13" customFormat="1">
      <c r="A168" s="13"/>
      <c r="B168" s="233"/>
      <c r="C168" s="234"/>
      <c r="D168" s="235" t="s">
        <v>190</v>
      </c>
      <c r="E168" s="236" t="s">
        <v>1</v>
      </c>
      <c r="F168" s="237" t="s">
        <v>384</v>
      </c>
      <c r="G168" s="234"/>
      <c r="H168" s="238">
        <v>3.8999999999999999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190</v>
      </c>
      <c r="AU168" s="244" t="s">
        <v>88</v>
      </c>
      <c r="AV168" s="13" t="s">
        <v>88</v>
      </c>
      <c r="AW168" s="13" t="s">
        <v>34</v>
      </c>
      <c r="AX168" s="13" t="s">
        <v>78</v>
      </c>
      <c r="AY168" s="244" t="s">
        <v>174</v>
      </c>
    </row>
    <row r="169" s="15" customFormat="1">
      <c r="A169" s="15"/>
      <c r="B169" s="259"/>
      <c r="C169" s="260"/>
      <c r="D169" s="235" t="s">
        <v>190</v>
      </c>
      <c r="E169" s="261" t="s">
        <v>1</v>
      </c>
      <c r="F169" s="262" t="s">
        <v>275</v>
      </c>
      <c r="G169" s="260"/>
      <c r="H169" s="263">
        <v>5.4000000000000004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9" t="s">
        <v>190</v>
      </c>
      <c r="AU169" s="269" t="s">
        <v>88</v>
      </c>
      <c r="AV169" s="15" t="s">
        <v>180</v>
      </c>
      <c r="AW169" s="15" t="s">
        <v>34</v>
      </c>
      <c r="AX169" s="15" t="s">
        <v>86</v>
      </c>
      <c r="AY169" s="269" t="s">
        <v>174</v>
      </c>
    </row>
    <row r="170" s="2" customFormat="1" ht="44.25" customHeight="1">
      <c r="A170" s="38"/>
      <c r="B170" s="39"/>
      <c r="C170" s="219" t="s">
        <v>7</v>
      </c>
      <c r="D170" s="219" t="s">
        <v>176</v>
      </c>
      <c r="E170" s="220" t="s">
        <v>277</v>
      </c>
      <c r="F170" s="221" t="s">
        <v>278</v>
      </c>
      <c r="G170" s="222" t="s">
        <v>179</v>
      </c>
      <c r="H170" s="223">
        <v>41.039999999999999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0.82326999999999995</v>
      </c>
      <c r="R170" s="229">
        <f>Q170*H170</f>
        <v>33.787000799999994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180</v>
      </c>
      <c r="AT170" s="231" t="s">
        <v>176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385</v>
      </c>
    </row>
    <row r="171" s="12" customFormat="1" ht="22.8" customHeight="1">
      <c r="A171" s="12"/>
      <c r="B171" s="203"/>
      <c r="C171" s="204"/>
      <c r="D171" s="205" t="s">
        <v>77</v>
      </c>
      <c r="E171" s="217" t="s">
        <v>203</v>
      </c>
      <c r="F171" s="217" t="s">
        <v>281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SUM(P172:P180)</f>
        <v>0</v>
      </c>
      <c r="Q171" s="211"/>
      <c r="R171" s="212">
        <f>SUM(R172:R180)</f>
        <v>2.1006740799999997</v>
      </c>
      <c r="S171" s="211"/>
      <c r="T171" s="213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86</v>
      </c>
      <c r="AT171" s="215" t="s">
        <v>77</v>
      </c>
      <c r="AU171" s="215" t="s">
        <v>86</v>
      </c>
      <c r="AY171" s="214" t="s">
        <v>174</v>
      </c>
      <c r="BK171" s="216">
        <f>SUM(BK172:BK180)</f>
        <v>0</v>
      </c>
    </row>
    <row r="172" s="2" customFormat="1" ht="44.25" customHeight="1">
      <c r="A172" s="38"/>
      <c r="B172" s="39"/>
      <c r="C172" s="219" t="s">
        <v>287</v>
      </c>
      <c r="D172" s="219" t="s">
        <v>176</v>
      </c>
      <c r="E172" s="220" t="s">
        <v>282</v>
      </c>
      <c r="F172" s="221" t="s">
        <v>283</v>
      </c>
      <c r="G172" s="222" t="s">
        <v>179</v>
      </c>
      <c r="H172" s="223">
        <v>2.1779999999999999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0.13075999999999999</v>
      </c>
      <c r="R172" s="229">
        <f>Q172*H172</f>
        <v>0.28479527999999998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386</v>
      </c>
    </row>
    <row r="173" s="14" customFormat="1">
      <c r="A173" s="14"/>
      <c r="B173" s="249"/>
      <c r="C173" s="250"/>
      <c r="D173" s="235" t="s">
        <v>190</v>
      </c>
      <c r="E173" s="251" t="s">
        <v>1</v>
      </c>
      <c r="F173" s="252" t="s">
        <v>285</v>
      </c>
      <c r="G173" s="250"/>
      <c r="H173" s="251" t="s">
        <v>1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190</v>
      </c>
      <c r="AU173" s="258" t="s">
        <v>88</v>
      </c>
      <c r="AV173" s="14" t="s">
        <v>86</v>
      </c>
      <c r="AW173" s="14" t="s">
        <v>34</v>
      </c>
      <c r="AX173" s="14" t="s">
        <v>78</v>
      </c>
      <c r="AY173" s="258" t="s">
        <v>174</v>
      </c>
    </row>
    <row r="174" s="13" customFormat="1">
      <c r="A174" s="13"/>
      <c r="B174" s="233"/>
      <c r="C174" s="234"/>
      <c r="D174" s="235" t="s">
        <v>190</v>
      </c>
      <c r="E174" s="236" t="s">
        <v>1</v>
      </c>
      <c r="F174" s="237" t="s">
        <v>387</v>
      </c>
      <c r="G174" s="234"/>
      <c r="H174" s="238">
        <v>2.1779999999999999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190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174</v>
      </c>
    </row>
    <row r="175" s="2" customFormat="1" ht="37.8" customHeight="1">
      <c r="A175" s="38"/>
      <c r="B175" s="39"/>
      <c r="C175" s="219" t="s">
        <v>294</v>
      </c>
      <c r="D175" s="219" t="s">
        <v>176</v>
      </c>
      <c r="E175" s="220" t="s">
        <v>288</v>
      </c>
      <c r="F175" s="221" t="s">
        <v>289</v>
      </c>
      <c r="G175" s="222" t="s">
        <v>179</v>
      </c>
      <c r="H175" s="223">
        <v>32.979999999999997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0.055059999999999998</v>
      </c>
      <c r="R175" s="229">
        <f>Q175*H175</f>
        <v>1.8158787999999997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180</v>
      </c>
      <c r="AT175" s="231" t="s">
        <v>176</v>
      </c>
      <c r="AU175" s="231" t="s">
        <v>88</v>
      </c>
      <c r="AY175" s="17" t="s">
        <v>174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180</v>
      </c>
      <c r="BM175" s="231" t="s">
        <v>388</v>
      </c>
    </row>
    <row r="176" s="14" customFormat="1">
      <c r="A176" s="14"/>
      <c r="B176" s="249"/>
      <c r="C176" s="250"/>
      <c r="D176" s="235" t="s">
        <v>190</v>
      </c>
      <c r="E176" s="251" t="s">
        <v>1</v>
      </c>
      <c r="F176" s="252" t="s">
        <v>389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190</v>
      </c>
      <c r="AU176" s="258" t="s">
        <v>88</v>
      </c>
      <c r="AV176" s="14" t="s">
        <v>86</v>
      </c>
      <c r="AW176" s="14" t="s">
        <v>34</v>
      </c>
      <c r="AX176" s="14" t="s">
        <v>78</v>
      </c>
      <c r="AY176" s="258" t="s">
        <v>174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390</v>
      </c>
      <c r="G177" s="234"/>
      <c r="H177" s="238">
        <v>12.5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78</v>
      </c>
      <c r="AY177" s="244" t="s">
        <v>174</v>
      </c>
    </row>
    <row r="178" s="14" customFormat="1">
      <c r="A178" s="14"/>
      <c r="B178" s="249"/>
      <c r="C178" s="250"/>
      <c r="D178" s="235" t="s">
        <v>190</v>
      </c>
      <c r="E178" s="251" t="s">
        <v>1</v>
      </c>
      <c r="F178" s="252" t="s">
        <v>391</v>
      </c>
      <c r="G178" s="250"/>
      <c r="H178" s="251" t="s">
        <v>1</v>
      </c>
      <c r="I178" s="253"/>
      <c r="J178" s="250"/>
      <c r="K178" s="250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190</v>
      </c>
      <c r="AU178" s="258" t="s">
        <v>88</v>
      </c>
      <c r="AV178" s="14" t="s">
        <v>86</v>
      </c>
      <c r="AW178" s="14" t="s">
        <v>34</v>
      </c>
      <c r="AX178" s="14" t="s">
        <v>78</v>
      </c>
      <c r="AY178" s="258" t="s">
        <v>174</v>
      </c>
    </row>
    <row r="179" s="13" customFormat="1">
      <c r="A179" s="13"/>
      <c r="B179" s="233"/>
      <c r="C179" s="234"/>
      <c r="D179" s="235" t="s">
        <v>190</v>
      </c>
      <c r="E179" s="236" t="s">
        <v>1</v>
      </c>
      <c r="F179" s="237" t="s">
        <v>392</v>
      </c>
      <c r="G179" s="234"/>
      <c r="H179" s="238">
        <v>20.48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190</v>
      </c>
      <c r="AU179" s="244" t="s">
        <v>88</v>
      </c>
      <c r="AV179" s="13" t="s">
        <v>88</v>
      </c>
      <c r="AW179" s="13" t="s">
        <v>34</v>
      </c>
      <c r="AX179" s="13" t="s">
        <v>78</v>
      </c>
      <c r="AY179" s="244" t="s">
        <v>174</v>
      </c>
    </row>
    <row r="180" s="15" customFormat="1">
      <c r="A180" s="15"/>
      <c r="B180" s="259"/>
      <c r="C180" s="260"/>
      <c r="D180" s="235" t="s">
        <v>190</v>
      </c>
      <c r="E180" s="261" t="s">
        <v>1</v>
      </c>
      <c r="F180" s="262" t="s">
        <v>275</v>
      </c>
      <c r="G180" s="260"/>
      <c r="H180" s="263">
        <v>32.980000000000004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190</v>
      </c>
      <c r="AU180" s="269" t="s">
        <v>88</v>
      </c>
      <c r="AV180" s="15" t="s">
        <v>180</v>
      </c>
      <c r="AW180" s="15" t="s">
        <v>34</v>
      </c>
      <c r="AX180" s="15" t="s">
        <v>86</v>
      </c>
      <c r="AY180" s="269" t="s">
        <v>174</v>
      </c>
    </row>
    <row r="181" s="12" customFormat="1" ht="22.8" customHeight="1">
      <c r="A181" s="12"/>
      <c r="B181" s="203"/>
      <c r="C181" s="204"/>
      <c r="D181" s="205" t="s">
        <v>77</v>
      </c>
      <c r="E181" s="217" t="s">
        <v>218</v>
      </c>
      <c r="F181" s="217" t="s">
        <v>293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SUM(P182:P198)</f>
        <v>0</v>
      </c>
      <c r="Q181" s="211"/>
      <c r="R181" s="212">
        <f>SUM(R182:R198)</f>
        <v>0</v>
      </c>
      <c r="S181" s="211"/>
      <c r="T181" s="213">
        <f>SUM(T182:T198)</f>
        <v>2.1437339999999998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86</v>
      </c>
      <c r="AT181" s="215" t="s">
        <v>77</v>
      </c>
      <c r="AU181" s="215" t="s">
        <v>86</v>
      </c>
      <c r="AY181" s="214" t="s">
        <v>174</v>
      </c>
      <c r="BK181" s="216">
        <f>SUM(BK182:BK198)</f>
        <v>0</v>
      </c>
    </row>
    <row r="182" s="2" customFormat="1" ht="66.75" customHeight="1">
      <c r="A182" s="38"/>
      <c r="B182" s="39"/>
      <c r="C182" s="219" t="s">
        <v>298</v>
      </c>
      <c r="D182" s="219" t="s">
        <v>176</v>
      </c>
      <c r="E182" s="220" t="s">
        <v>295</v>
      </c>
      <c r="F182" s="221" t="s">
        <v>296</v>
      </c>
      <c r="G182" s="222" t="s">
        <v>179</v>
      </c>
      <c r="H182" s="223">
        <v>32.979999999999997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0.017999999999999999</v>
      </c>
      <c r="T182" s="230">
        <f>S182*H182</f>
        <v>0.59363999999999995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180</v>
      </c>
      <c r="AT182" s="231" t="s">
        <v>176</v>
      </c>
      <c r="AU182" s="231" t="s">
        <v>88</v>
      </c>
      <c r="AY182" s="17" t="s">
        <v>174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180</v>
      </c>
      <c r="BM182" s="231" t="s">
        <v>393</v>
      </c>
    </row>
    <row r="183" s="2" customFormat="1" ht="76.35" customHeight="1">
      <c r="A183" s="38"/>
      <c r="B183" s="39"/>
      <c r="C183" s="219" t="s">
        <v>302</v>
      </c>
      <c r="D183" s="219" t="s">
        <v>176</v>
      </c>
      <c r="E183" s="220" t="s">
        <v>299</v>
      </c>
      <c r="F183" s="221" t="s">
        <v>300</v>
      </c>
      <c r="G183" s="222" t="s">
        <v>179</v>
      </c>
      <c r="H183" s="223">
        <v>2.1779999999999999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0.023</v>
      </c>
      <c r="T183" s="230">
        <f>S183*H183</f>
        <v>0.050094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180</v>
      </c>
      <c r="AT183" s="231" t="s">
        <v>176</v>
      </c>
      <c r="AU183" s="231" t="s">
        <v>88</v>
      </c>
      <c r="AY183" s="17" t="s">
        <v>174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180</v>
      </c>
      <c r="BM183" s="231" t="s">
        <v>394</v>
      </c>
    </row>
    <row r="184" s="2" customFormat="1" ht="24.15" customHeight="1">
      <c r="A184" s="38"/>
      <c r="B184" s="39"/>
      <c r="C184" s="219" t="s">
        <v>307</v>
      </c>
      <c r="D184" s="219" t="s">
        <v>176</v>
      </c>
      <c r="E184" s="220" t="s">
        <v>303</v>
      </c>
      <c r="F184" s="221" t="s">
        <v>304</v>
      </c>
      <c r="G184" s="222" t="s">
        <v>188</v>
      </c>
      <c r="H184" s="223">
        <v>0.59999999999999998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2.5</v>
      </c>
      <c r="T184" s="230">
        <f>S184*H184</f>
        <v>1.5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180</v>
      </c>
      <c r="AT184" s="231" t="s">
        <v>176</v>
      </c>
      <c r="AU184" s="231" t="s">
        <v>88</v>
      </c>
      <c r="AY184" s="17" t="s">
        <v>174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86</v>
      </c>
      <c r="BK184" s="232">
        <f>ROUND(I184*H184,2)</f>
        <v>0</v>
      </c>
      <c r="BL184" s="17" t="s">
        <v>180</v>
      </c>
      <c r="BM184" s="231" t="s">
        <v>395</v>
      </c>
    </row>
    <row r="185" s="2" customFormat="1">
      <c r="A185" s="38"/>
      <c r="B185" s="39"/>
      <c r="C185" s="40"/>
      <c r="D185" s="235" t="s">
        <v>201</v>
      </c>
      <c r="E185" s="40"/>
      <c r="F185" s="245" t="s">
        <v>306</v>
      </c>
      <c r="G185" s="40"/>
      <c r="H185" s="40"/>
      <c r="I185" s="246"/>
      <c r="J185" s="40"/>
      <c r="K185" s="40"/>
      <c r="L185" s="44"/>
      <c r="M185" s="247"/>
      <c r="N185" s="24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201</v>
      </c>
      <c r="AU185" s="17" t="s">
        <v>88</v>
      </c>
    </row>
    <row r="186" s="14" customFormat="1">
      <c r="A186" s="14"/>
      <c r="B186" s="249"/>
      <c r="C186" s="250"/>
      <c r="D186" s="235" t="s">
        <v>190</v>
      </c>
      <c r="E186" s="251" t="s">
        <v>1</v>
      </c>
      <c r="F186" s="252" t="s">
        <v>396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190</v>
      </c>
      <c r="AU186" s="258" t="s">
        <v>88</v>
      </c>
      <c r="AV186" s="14" t="s">
        <v>86</v>
      </c>
      <c r="AW186" s="14" t="s">
        <v>34</v>
      </c>
      <c r="AX186" s="14" t="s">
        <v>78</v>
      </c>
      <c r="AY186" s="258" t="s">
        <v>174</v>
      </c>
    </row>
    <row r="187" s="13" customFormat="1">
      <c r="A187" s="13"/>
      <c r="B187" s="233"/>
      <c r="C187" s="234"/>
      <c r="D187" s="235" t="s">
        <v>190</v>
      </c>
      <c r="E187" s="236" t="s">
        <v>1</v>
      </c>
      <c r="F187" s="237" t="s">
        <v>248</v>
      </c>
      <c r="G187" s="234"/>
      <c r="H187" s="238">
        <v>0.59999999999999998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190</v>
      </c>
      <c r="AU187" s="244" t="s">
        <v>88</v>
      </c>
      <c r="AV187" s="13" t="s">
        <v>88</v>
      </c>
      <c r="AW187" s="13" t="s">
        <v>34</v>
      </c>
      <c r="AX187" s="13" t="s">
        <v>86</v>
      </c>
      <c r="AY187" s="244" t="s">
        <v>174</v>
      </c>
    </row>
    <row r="188" s="2" customFormat="1" ht="24.15" customHeight="1">
      <c r="A188" s="38"/>
      <c r="B188" s="39"/>
      <c r="C188" s="219" t="s">
        <v>320</v>
      </c>
      <c r="D188" s="219" t="s">
        <v>176</v>
      </c>
      <c r="E188" s="220" t="s">
        <v>308</v>
      </c>
      <c r="F188" s="221" t="s">
        <v>309</v>
      </c>
      <c r="G188" s="222" t="s">
        <v>179</v>
      </c>
      <c r="H188" s="223">
        <v>95.878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397</v>
      </c>
    </row>
    <row r="189" s="2" customFormat="1">
      <c r="A189" s="38"/>
      <c r="B189" s="39"/>
      <c r="C189" s="40"/>
      <c r="D189" s="235" t="s">
        <v>201</v>
      </c>
      <c r="E189" s="40"/>
      <c r="F189" s="245" t="s">
        <v>311</v>
      </c>
      <c r="G189" s="40"/>
      <c r="H189" s="40"/>
      <c r="I189" s="246"/>
      <c r="J189" s="40"/>
      <c r="K189" s="40"/>
      <c r="L189" s="44"/>
      <c r="M189" s="247"/>
      <c r="N189" s="24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201</v>
      </c>
      <c r="AU189" s="17" t="s">
        <v>88</v>
      </c>
    </row>
    <row r="190" s="14" customFormat="1">
      <c r="A190" s="14"/>
      <c r="B190" s="249"/>
      <c r="C190" s="250"/>
      <c r="D190" s="235" t="s">
        <v>190</v>
      </c>
      <c r="E190" s="251" t="s">
        <v>1</v>
      </c>
      <c r="F190" s="252" t="s">
        <v>312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190</v>
      </c>
      <c r="AU190" s="258" t="s">
        <v>88</v>
      </c>
      <c r="AV190" s="14" t="s">
        <v>86</v>
      </c>
      <c r="AW190" s="14" t="s">
        <v>34</v>
      </c>
      <c r="AX190" s="14" t="s">
        <v>78</v>
      </c>
      <c r="AY190" s="258" t="s">
        <v>174</v>
      </c>
    </row>
    <row r="191" s="13" customFormat="1">
      <c r="A191" s="13"/>
      <c r="B191" s="233"/>
      <c r="C191" s="234"/>
      <c r="D191" s="235" t="s">
        <v>190</v>
      </c>
      <c r="E191" s="236" t="s">
        <v>1</v>
      </c>
      <c r="F191" s="237" t="s">
        <v>398</v>
      </c>
      <c r="G191" s="234"/>
      <c r="H191" s="238">
        <v>7.2599999999999998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190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174</v>
      </c>
    </row>
    <row r="192" s="14" customFormat="1">
      <c r="A192" s="14"/>
      <c r="B192" s="249"/>
      <c r="C192" s="250"/>
      <c r="D192" s="235" t="s">
        <v>190</v>
      </c>
      <c r="E192" s="251" t="s">
        <v>1</v>
      </c>
      <c r="F192" s="252" t="s">
        <v>314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190</v>
      </c>
      <c r="AU192" s="258" t="s">
        <v>88</v>
      </c>
      <c r="AV192" s="14" t="s">
        <v>86</v>
      </c>
      <c r="AW192" s="14" t="s">
        <v>34</v>
      </c>
      <c r="AX192" s="14" t="s">
        <v>78</v>
      </c>
      <c r="AY192" s="258" t="s">
        <v>174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399</v>
      </c>
      <c r="G193" s="234"/>
      <c r="H193" s="238">
        <v>53.460000000000001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78</v>
      </c>
      <c r="AY193" s="244" t="s">
        <v>174</v>
      </c>
    </row>
    <row r="194" s="14" customFormat="1">
      <c r="A194" s="14"/>
      <c r="B194" s="249"/>
      <c r="C194" s="250"/>
      <c r="D194" s="235" t="s">
        <v>190</v>
      </c>
      <c r="E194" s="251" t="s">
        <v>1</v>
      </c>
      <c r="F194" s="252" t="s">
        <v>400</v>
      </c>
      <c r="G194" s="250"/>
      <c r="H194" s="251" t="s">
        <v>1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190</v>
      </c>
      <c r="AU194" s="258" t="s">
        <v>88</v>
      </c>
      <c r="AV194" s="14" t="s">
        <v>86</v>
      </c>
      <c r="AW194" s="14" t="s">
        <v>34</v>
      </c>
      <c r="AX194" s="14" t="s">
        <v>78</v>
      </c>
      <c r="AY194" s="258" t="s">
        <v>174</v>
      </c>
    </row>
    <row r="195" s="13" customFormat="1">
      <c r="A195" s="13"/>
      <c r="B195" s="233"/>
      <c r="C195" s="234"/>
      <c r="D195" s="235" t="s">
        <v>190</v>
      </c>
      <c r="E195" s="236" t="s">
        <v>1</v>
      </c>
      <c r="F195" s="237" t="s">
        <v>387</v>
      </c>
      <c r="G195" s="234"/>
      <c r="H195" s="238">
        <v>2.1779999999999999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190</v>
      </c>
      <c r="AU195" s="244" t="s">
        <v>88</v>
      </c>
      <c r="AV195" s="13" t="s">
        <v>88</v>
      </c>
      <c r="AW195" s="13" t="s">
        <v>34</v>
      </c>
      <c r="AX195" s="13" t="s">
        <v>78</v>
      </c>
      <c r="AY195" s="244" t="s">
        <v>174</v>
      </c>
    </row>
    <row r="196" s="14" customFormat="1">
      <c r="A196" s="14"/>
      <c r="B196" s="249"/>
      <c r="C196" s="250"/>
      <c r="D196" s="235" t="s">
        <v>190</v>
      </c>
      <c r="E196" s="251" t="s">
        <v>1</v>
      </c>
      <c r="F196" s="252" t="s">
        <v>401</v>
      </c>
      <c r="G196" s="250"/>
      <c r="H196" s="251" t="s">
        <v>1</v>
      </c>
      <c r="I196" s="253"/>
      <c r="J196" s="250"/>
      <c r="K196" s="250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190</v>
      </c>
      <c r="AU196" s="258" t="s">
        <v>88</v>
      </c>
      <c r="AV196" s="14" t="s">
        <v>86</v>
      </c>
      <c r="AW196" s="14" t="s">
        <v>34</v>
      </c>
      <c r="AX196" s="14" t="s">
        <v>78</v>
      </c>
      <c r="AY196" s="258" t="s">
        <v>174</v>
      </c>
    </row>
    <row r="197" s="13" customFormat="1">
      <c r="A197" s="13"/>
      <c r="B197" s="233"/>
      <c r="C197" s="234"/>
      <c r="D197" s="235" t="s">
        <v>190</v>
      </c>
      <c r="E197" s="236" t="s">
        <v>1</v>
      </c>
      <c r="F197" s="237" t="s">
        <v>402</v>
      </c>
      <c r="G197" s="234"/>
      <c r="H197" s="238">
        <v>32.979999999999997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190</v>
      </c>
      <c r="AU197" s="244" t="s">
        <v>88</v>
      </c>
      <c r="AV197" s="13" t="s">
        <v>88</v>
      </c>
      <c r="AW197" s="13" t="s">
        <v>34</v>
      </c>
      <c r="AX197" s="13" t="s">
        <v>78</v>
      </c>
      <c r="AY197" s="244" t="s">
        <v>174</v>
      </c>
    </row>
    <row r="198" s="15" customFormat="1">
      <c r="A198" s="15"/>
      <c r="B198" s="259"/>
      <c r="C198" s="260"/>
      <c r="D198" s="235" t="s">
        <v>190</v>
      </c>
      <c r="E198" s="261" t="s">
        <v>1</v>
      </c>
      <c r="F198" s="262" t="s">
        <v>275</v>
      </c>
      <c r="G198" s="260"/>
      <c r="H198" s="263">
        <v>95.877999999999986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190</v>
      </c>
      <c r="AU198" s="269" t="s">
        <v>88</v>
      </c>
      <c r="AV198" s="15" t="s">
        <v>180</v>
      </c>
      <c r="AW198" s="15" t="s">
        <v>34</v>
      </c>
      <c r="AX198" s="15" t="s">
        <v>86</v>
      </c>
      <c r="AY198" s="269" t="s">
        <v>174</v>
      </c>
    </row>
    <row r="199" s="12" customFormat="1" ht="22.8" customHeight="1">
      <c r="A199" s="12"/>
      <c r="B199" s="203"/>
      <c r="C199" s="204"/>
      <c r="D199" s="205" t="s">
        <v>77</v>
      </c>
      <c r="E199" s="217" t="s">
        <v>318</v>
      </c>
      <c r="F199" s="217" t="s">
        <v>319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SUM(P200:P203)</f>
        <v>0</v>
      </c>
      <c r="Q199" s="211"/>
      <c r="R199" s="212">
        <f>SUM(R200:R203)</f>
        <v>0</v>
      </c>
      <c r="S199" s="211"/>
      <c r="T199" s="213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86</v>
      </c>
      <c r="AT199" s="215" t="s">
        <v>77</v>
      </c>
      <c r="AU199" s="215" t="s">
        <v>86</v>
      </c>
      <c r="AY199" s="214" t="s">
        <v>174</v>
      </c>
      <c r="BK199" s="216">
        <f>SUM(BK200:BK203)</f>
        <v>0</v>
      </c>
    </row>
    <row r="200" s="2" customFormat="1" ht="44.25" customHeight="1">
      <c r="A200" s="38"/>
      <c r="B200" s="39"/>
      <c r="C200" s="219" t="s">
        <v>324</v>
      </c>
      <c r="D200" s="219" t="s">
        <v>176</v>
      </c>
      <c r="E200" s="220" t="s">
        <v>321</v>
      </c>
      <c r="F200" s="221" t="s">
        <v>322</v>
      </c>
      <c r="G200" s="222" t="s">
        <v>240</v>
      </c>
      <c r="H200" s="223">
        <v>2.1440000000000001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43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180</v>
      </c>
      <c r="AT200" s="231" t="s">
        <v>176</v>
      </c>
      <c r="AU200" s="231" t="s">
        <v>88</v>
      </c>
      <c r="AY200" s="17" t="s">
        <v>174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86</v>
      </c>
      <c r="BK200" s="232">
        <f>ROUND(I200*H200,2)</f>
        <v>0</v>
      </c>
      <c r="BL200" s="17" t="s">
        <v>180</v>
      </c>
      <c r="BM200" s="231" t="s">
        <v>403</v>
      </c>
    </row>
    <row r="201" s="2" customFormat="1" ht="37.8" customHeight="1">
      <c r="A201" s="38"/>
      <c r="B201" s="39"/>
      <c r="C201" s="219" t="s">
        <v>328</v>
      </c>
      <c r="D201" s="219" t="s">
        <v>176</v>
      </c>
      <c r="E201" s="220" t="s">
        <v>325</v>
      </c>
      <c r="F201" s="221" t="s">
        <v>326</v>
      </c>
      <c r="G201" s="222" t="s">
        <v>240</v>
      </c>
      <c r="H201" s="223">
        <v>2.1440000000000001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404</v>
      </c>
    </row>
    <row r="202" s="2" customFormat="1" ht="49.05" customHeight="1">
      <c r="A202" s="38"/>
      <c r="B202" s="39"/>
      <c r="C202" s="219" t="s">
        <v>335</v>
      </c>
      <c r="D202" s="219" t="s">
        <v>176</v>
      </c>
      <c r="E202" s="220" t="s">
        <v>329</v>
      </c>
      <c r="F202" s="221" t="s">
        <v>330</v>
      </c>
      <c r="G202" s="222" t="s">
        <v>240</v>
      </c>
      <c r="H202" s="223">
        <v>30.015999999999998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43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180</v>
      </c>
      <c r="AT202" s="231" t="s">
        <v>176</v>
      </c>
      <c r="AU202" s="231" t="s">
        <v>88</v>
      </c>
      <c r="AY202" s="17" t="s">
        <v>174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86</v>
      </c>
      <c r="BK202" s="232">
        <f>ROUND(I202*H202,2)</f>
        <v>0</v>
      </c>
      <c r="BL202" s="17" t="s">
        <v>180</v>
      </c>
      <c r="BM202" s="231" t="s">
        <v>405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406</v>
      </c>
      <c r="G203" s="234"/>
      <c r="H203" s="238">
        <v>30.015999999999998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190</v>
      </c>
      <c r="AU203" s="244" t="s">
        <v>88</v>
      </c>
      <c r="AV203" s="13" t="s">
        <v>88</v>
      </c>
      <c r="AW203" s="13" t="s">
        <v>34</v>
      </c>
      <c r="AX203" s="13" t="s">
        <v>86</v>
      </c>
      <c r="AY203" s="244" t="s">
        <v>174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333</v>
      </c>
      <c r="F204" s="217" t="s">
        <v>334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P205</f>
        <v>0</v>
      </c>
      <c r="Q204" s="211"/>
      <c r="R204" s="212">
        <f>R205</f>
        <v>0</v>
      </c>
      <c r="S204" s="211"/>
      <c r="T204" s="21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174</v>
      </c>
      <c r="BK204" s="216">
        <f>BK205</f>
        <v>0</v>
      </c>
    </row>
    <row r="205" s="2" customFormat="1" ht="24.15" customHeight="1">
      <c r="A205" s="38"/>
      <c r="B205" s="39"/>
      <c r="C205" s="219" t="s">
        <v>407</v>
      </c>
      <c r="D205" s="219" t="s">
        <v>176</v>
      </c>
      <c r="E205" s="220" t="s">
        <v>336</v>
      </c>
      <c r="F205" s="221" t="s">
        <v>337</v>
      </c>
      <c r="G205" s="222" t="s">
        <v>240</v>
      </c>
      <c r="H205" s="223">
        <v>49.634999999999998</v>
      </c>
      <c r="I205" s="224"/>
      <c r="J205" s="225">
        <f>ROUND(I205*H205,2)</f>
        <v>0</v>
      </c>
      <c r="K205" s="226"/>
      <c r="L205" s="44"/>
      <c r="M205" s="270" t="s">
        <v>1</v>
      </c>
      <c r="N205" s="271" t="s">
        <v>43</v>
      </c>
      <c r="O205" s="272"/>
      <c r="P205" s="273">
        <f>O205*H205</f>
        <v>0</v>
      </c>
      <c r="Q205" s="273">
        <v>0</v>
      </c>
      <c r="R205" s="273">
        <f>Q205*H205</f>
        <v>0</v>
      </c>
      <c r="S205" s="273">
        <v>0</v>
      </c>
      <c r="T205" s="27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180</v>
      </c>
      <c r="AT205" s="231" t="s">
        <v>176</v>
      </c>
      <c r="AU205" s="231" t="s">
        <v>88</v>
      </c>
      <c r="AY205" s="17" t="s">
        <v>174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180</v>
      </c>
      <c r="BM205" s="231" t="s">
        <v>408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Gidfp1WamRAoFNC6R/CmttNQooXVSkOwcMltzkE5zU9dj108owdC1l8USyrLElbuLrCN+GIjEdt8p9BFlDiLyg==" hashValue="v5R1N4fem9lw0jQC81pVg4AAk8m1Egpwihw6NhZCEJ9AbMniQdbtquKTPF8czp/KlRXPslnyftwCvKLIMHg7JA==" algorithmName="SHA-512" password="CC35"/>
  <autoFilter ref="C123:K20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ROUND((SUM(BE124:BE232)),  2)</f>
        <v>0</v>
      </c>
      <c r="G33" s="38"/>
      <c r="H33" s="38"/>
      <c r="I33" s="155">
        <v>0.20999999999999999</v>
      </c>
      <c r="J33" s="154">
        <f>ROUND(((SUM(BE124:BE232))*I33),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ROUND((SUM(BF124:BF232)),  2)</f>
        <v>0</v>
      </c>
      <c r="G34" s="38"/>
      <c r="H34" s="38"/>
      <c r="I34" s="155">
        <v>0.14999999999999999</v>
      </c>
      <c r="J34" s="154">
        <f>ROUND(((SUM(BF124:BF232))*I34),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ROUND((SUM(BH124:BH232)),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Stupeň č. 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J168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J226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J231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03 - Stupeň č. 3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119.57902877999999</v>
      </c>
      <c r="S124" s="104"/>
      <c r="T124" s="201">
        <f>T125</f>
        <v>70.76249399999999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P126+P160+P168+P200+P212+P226+P231</f>
        <v>0</v>
      </c>
      <c r="Q125" s="211"/>
      <c r="R125" s="212">
        <f>R126+R160+R168+R200+R212+R226+R231</f>
        <v>119.57902877999999</v>
      </c>
      <c r="S125" s="211"/>
      <c r="T125" s="213">
        <f>T126+T160+T168+T200+T212+T226+T231</f>
        <v>70.76249399999999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BK126+BK160+BK168+BK200+BK212+BK226+BK231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SUM(P127:P159)</f>
        <v>0</v>
      </c>
      <c r="Q126" s="211"/>
      <c r="R126" s="212">
        <f>SUM(R127:R159)</f>
        <v>0.53187000000000006</v>
      </c>
      <c r="S126" s="211"/>
      <c r="T126" s="213">
        <f>SUM(T127:T159)</f>
        <v>69.783199999999994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SUM(BK127:BK159)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25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0.00075000000000000002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410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25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411</v>
      </c>
    </row>
    <row r="129" s="2" customFormat="1" ht="33" customHeight="1">
      <c r="A129" s="38"/>
      <c r="B129" s="39"/>
      <c r="C129" s="219" t="s">
        <v>185</v>
      </c>
      <c r="D129" s="219" t="s">
        <v>176</v>
      </c>
      <c r="E129" s="220" t="s">
        <v>342</v>
      </c>
      <c r="F129" s="221" t="s">
        <v>343</v>
      </c>
      <c r="G129" s="222" t="s">
        <v>344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412</v>
      </c>
    </row>
    <row r="130" s="2" customFormat="1" ht="33" customHeight="1">
      <c r="A130" s="38"/>
      <c r="B130" s="39"/>
      <c r="C130" s="219" t="s">
        <v>180</v>
      </c>
      <c r="D130" s="219" t="s">
        <v>176</v>
      </c>
      <c r="E130" s="220" t="s">
        <v>413</v>
      </c>
      <c r="F130" s="221" t="s">
        <v>414</v>
      </c>
      <c r="G130" s="222" t="s">
        <v>344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415</v>
      </c>
    </row>
    <row r="131" s="2" customFormat="1">
      <c r="A131" s="38"/>
      <c r="B131" s="39"/>
      <c r="C131" s="40"/>
      <c r="D131" s="235" t="s">
        <v>201</v>
      </c>
      <c r="E131" s="40"/>
      <c r="F131" s="245" t="s">
        <v>416</v>
      </c>
      <c r="G131" s="40"/>
      <c r="H131" s="40"/>
      <c r="I131" s="246"/>
      <c r="J131" s="40"/>
      <c r="K131" s="40"/>
      <c r="L131" s="44"/>
      <c r="M131" s="247"/>
      <c r="N131" s="24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201</v>
      </c>
      <c r="AU131" s="17" t="s">
        <v>88</v>
      </c>
    </row>
    <row r="132" s="2" customFormat="1" ht="24.15" customHeight="1">
      <c r="A132" s="38"/>
      <c r="B132" s="39"/>
      <c r="C132" s="219" t="s">
        <v>196</v>
      </c>
      <c r="D132" s="219" t="s">
        <v>176</v>
      </c>
      <c r="E132" s="220" t="s">
        <v>346</v>
      </c>
      <c r="F132" s="221" t="s">
        <v>347</v>
      </c>
      <c r="G132" s="222" t="s">
        <v>344</v>
      </c>
      <c r="H132" s="223">
        <v>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417</v>
      </c>
    </row>
    <row r="133" s="2" customFormat="1" ht="49.05" customHeight="1">
      <c r="A133" s="38"/>
      <c r="B133" s="39"/>
      <c r="C133" s="219" t="s">
        <v>203</v>
      </c>
      <c r="D133" s="219" t="s">
        <v>176</v>
      </c>
      <c r="E133" s="220" t="s">
        <v>186</v>
      </c>
      <c r="F133" s="221" t="s">
        <v>187</v>
      </c>
      <c r="G133" s="222" t="s">
        <v>188</v>
      </c>
      <c r="H133" s="223">
        <v>36.728000000000002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1.8999999999999999</v>
      </c>
      <c r="T133" s="230">
        <f>S133*H133</f>
        <v>69.783199999999994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418</v>
      </c>
    </row>
    <row r="134" s="14" customFormat="1">
      <c r="A134" s="14"/>
      <c r="B134" s="249"/>
      <c r="C134" s="250"/>
      <c r="D134" s="235" t="s">
        <v>190</v>
      </c>
      <c r="E134" s="251" t="s">
        <v>1</v>
      </c>
      <c r="F134" s="252" t="s">
        <v>419</v>
      </c>
      <c r="G134" s="250"/>
      <c r="H134" s="251" t="s">
        <v>1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190</v>
      </c>
      <c r="AU134" s="258" t="s">
        <v>88</v>
      </c>
      <c r="AV134" s="14" t="s">
        <v>86</v>
      </c>
      <c r="AW134" s="14" t="s">
        <v>34</v>
      </c>
      <c r="AX134" s="14" t="s">
        <v>78</v>
      </c>
      <c r="AY134" s="258" t="s">
        <v>174</v>
      </c>
    </row>
    <row r="135" s="13" customFormat="1">
      <c r="A135" s="13"/>
      <c r="B135" s="233"/>
      <c r="C135" s="234"/>
      <c r="D135" s="235" t="s">
        <v>190</v>
      </c>
      <c r="E135" s="236" t="s">
        <v>1</v>
      </c>
      <c r="F135" s="237" t="s">
        <v>420</v>
      </c>
      <c r="G135" s="234"/>
      <c r="H135" s="238">
        <v>33.488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190</v>
      </c>
      <c r="AU135" s="244" t="s">
        <v>88</v>
      </c>
      <c r="AV135" s="13" t="s">
        <v>88</v>
      </c>
      <c r="AW135" s="13" t="s">
        <v>34</v>
      </c>
      <c r="AX135" s="13" t="s">
        <v>78</v>
      </c>
      <c r="AY135" s="244" t="s">
        <v>174</v>
      </c>
    </row>
    <row r="136" s="14" customFormat="1">
      <c r="A136" s="14"/>
      <c r="B136" s="249"/>
      <c r="C136" s="250"/>
      <c r="D136" s="235" t="s">
        <v>190</v>
      </c>
      <c r="E136" s="251" t="s">
        <v>1</v>
      </c>
      <c r="F136" s="252" t="s">
        <v>421</v>
      </c>
      <c r="G136" s="250"/>
      <c r="H136" s="251" t="s">
        <v>1</v>
      </c>
      <c r="I136" s="253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190</v>
      </c>
      <c r="AU136" s="258" t="s">
        <v>88</v>
      </c>
      <c r="AV136" s="14" t="s">
        <v>86</v>
      </c>
      <c r="AW136" s="14" t="s">
        <v>34</v>
      </c>
      <c r="AX136" s="14" t="s">
        <v>78</v>
      </c>
      <c r="AY136" s="258" t="s">
        <v>174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422</v>
      </c>
      <c r="G137" s="234"/>
      <c r="H137" s="238">
        <v>3.2400000000000002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174</v>
      </c>
    </row>
    <row r="138" s="15" customFormat="1">
      <c r="A138" s="15"/>
      <c r="B138" s="259"/>
      <c r="C138" s="260"/>
      <c r="D138" s="235" t="s">
        <v>190</v>
      </c>
      <c r="E138" s="261" t="s">
        <v>1</v>
      </c>
      <c r="F138" s="262" t="s">
        <v>275</v>
      </c>
      <c r="G138" s="260"/>
      <c r="H138" s="263">
        <v>36.728000000000002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9" t="s">
        <v>190</v>
      </c>
      <c r="AU138" s="269" t="s">
        <v>88</v>
      </c>
      <c r="AV138" s="15" t="s">
        <v>180</v>
      </c>
      <c r="AW138" s="15" t="s">
        <v>34</v>
      </c>
      <c r="AX138" s="15" t="s">
        <v>86</v>
      </c>
      <c r="AY138" s="269" t="s">
        <v>174</v>
      </c>
    </row>
    <row r="139" s="2" customFormat="1" ht="37.8" customHeight="1">
      <c r="A139" s="38"/>
      <c r="B139" s="39"/>
      <c r="C139" s="219" t="s">
        <v>208</v>
      </c>
      <c r="D139" s="219" t="s">
        <v>176</v>
      </c>
      <c r="E139" s="220" t="s">
        <v>192</v>
      </c>
      <c r="F139" s="221" t="s">
        <v>193</v>
      </c>
      <c r="G139" s="222" t="s">
        <v>188</v>
      </c>
      <c r="H139" s="223">
        <v>3.2400000000000002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423</v>
      </c>
    </row>
    <row r="140" s="2" customFormat="1" ht="21.75" customHeight="1">
      <c r="A140" s="38"/>
      <c r="B140" s="39"/>
      <c r="C140" s="219" t="s">
        <v>213</v>
      </c>
      <c r="D140" s="219" t="s">
        <v>176</v>
      </c>
      <c r="E140" s="220" t="s">
        <v>197</v>
      </c>
      <c r="F140" s="221" t="s">
        <v>198</v>
      </c>
      <c r="G140" s="222" t="s">
        <v>199</v>
      </c>
      <c r="H140" s="223">
        <v>24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0.021930000000000002</v>
      </c>
      <c r="R140" s="229">
        <f>Q140*H140</f>
        <v>0.52632000000000001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424</v>
      </c>
    </row>
    <row r="141" s="2" customFormat="1">
      <c r="A141" s="38"/>
      <c r="B141" s="39"/>
      <c r="C141" s="40"/>
      <c r="D141" s="235" t="s">
        <v>201</v>
      </c>
      <c r="E141" s="40"/>
      <c r="F141" s="245" t="s">
        <v>354</v>
      </c>
      <c r="G141" s="40"/>
      <c r="H141" s="40"/>
      <c r="I141" s="246"/>
      <c r="J141" s="40"/>
      <c r="K141" s="40"/>
      <c r="L141" s="44"/>
      <c r="M141" s="247"/>
      <c r="N141" s="24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201</v>
      </c>
      <c r="AU141" s="17" t="s">
        <v>88</v>
      </c>
    </row>
    <row r="142" s="2" customFormat="1" ht="24.15" customHeight="1">
      <c r="A142" s="38"/>
      <c r="B142" s="39"/>
      <c r="C142" s="219" t="s">
        <v>218</v>
      </c>
      <c r="D142" s="219" t="s">
        <v>176</v>
      </c>
      <c r="E142" s="220" t="s">
        <v>204</v>
      </c>
      <c r="F142" s="221" t="s">
        <v>205</v>
      </c>
      <c r="G142" s="222" t="s">
        <v>206</v>
      </c>
      <c r="H142" s="223">
        <v>160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3.0000000000000001E-05</v>
      </c>
      <c r="R142" s="229">
        <f>Q142*H142</f>
        <v>0.0048000000000000004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425</v>
      </c>
    </row>
    <row r="143" s="2" customFormat="1" ht="37.8" customHeight="1">
      <c r="A143" s="38"/>
      <c r="B143" s="39"/>
      <c r="C143" s="219" t="s">
        <v>222</v>
      </c>
      <c r="D143" s="219" t="s">
        <v>176</v>
      </c>
      <c r="E143" s="220" t="s">
        <v>209</v>
      </c>
      <c r="F143" s="221" t="s">
        <v>210</v>
      </c>
      <c r="G143" s="222" t="s">
        <v>211</v>
      </c>
      <c r="H143" s="223">
        <v>20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426</v>
      </c>
    </row>
    <row r="144" s="2" customFormat="1" ht="62.7" customHeight="1">
      <c r="A144" s="38"/>
      <c r="B144" s="39"/>
      <c r="C144" s="219" t="s">
        <v>227</v>
      </c>
      <c r="D144" s="219" t="s">
        <v>176</v>
      </c>
      <c r="E144" s="220" t="s">
        <v>214</v>
      </c>
      <c r="F144" s="221" t="s">
        <v>215</v>
      </c>
      <c r="G144" s="222" t="s">
        <v>188</v>
      </c>
      <c r="H144" s="223">
        <v>2.5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427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428</v>
      </c>
      <c r="G145" s="234"/>
      <c r="H145" s="238">
        <v>2.5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174</v>
      </c>
    </row>
    <row r="146" s="2" customFormat="1" ht="44.25" customHeight="1">
      <c r="A146" s="38"/>
      <c r="B146" s="39"/>
      <c r="C146" s="219" t="s">
        <v>231</v>
      </c>
      <c r="D146" s="219" t="s">
        <v>176</v>
      </c>
      <c r="E146" s="220" t="s">
        <v>429</v>
      </c>
      <c r="F146" s="221" t="s">
        <v>430</v>
      </c>
      <c r="G146" s="222" t="s">
        <v>188</v>
      </c>
      <c r="H146" s="223">
        <v>10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431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432</v>
      </c>
      <c r="G147" s="234"/>
      <c r="H147" s="238">
        <v>10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62.7" customHeight="1">
      <c r="A148" s="38"/>
      <c r="B148" s="39"/>
      <c r="C148" s="219" t="s">
        <v>237</v>
      </c>
      <c r="D148" s="219" t="s">
        <v>176</v>
      </c>
      <c r="E148" s="220" t="s">
        <v>219</v>
      </c>
      <c r="F148" s="221" t="s">
        <v>220</v>
      </c>
      <c r="G148" s="222" t="s">
        <v>188</v>
      </c>
      <c r="H148" s="223">
        <v>12.5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433</v>
      </c>
    </row>
    <row r="149" s="13" customFormat="1">
      <c r="A149" s="13"/>
      <c r="B149" s="233"/>
      <c r="C149" s="234"/>
      <c r="D149" s="235" t="s">
        <v>190</v>
      </c>
      <c r="E149" s="236" t="s">
        <v>1</v>
      </c>
      <c r="F149" s="237" t="s">
        <v>434</v>
      </c>
      <c r="G149" s="234"/>
      <c r="H149" s="238">
        <v>12.5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190</v>
      </c>
      <c r="AU149" s="244" t="s">
        <v>88</v>
      </c>
      <c r="AV149" s="13" t="s">
        <v>88</v>
      </c>
      <c r="AW149" s="13" t="s">
        <v>34</v>
      </c>
      <c r="AX149" s="13" t="s">
        <v>86</v>
      </c>
      <c r="AY149" s="244" t="s">
        <v>174</v>
      </c>
    </row>
    <row r="150" s="2" customFormat="1" ht="66.75" customHeight="1">
      <c r="A150" s="38"/>
      <c r="B150" s="39"/>
      <c r="C150" s="219" t="s">
        <v>244</v>
      </c>
      <c r="D150" s="219" t="s">
        <v>176</v>
      </c>
      <c r="E150" s="220" t="s">
        <v>223</v>
      </c>
      <c r="F150" s="221" t="s">
        <v>224</v>
      </c>
      <c r="G150" s="222" t="s">
        <v>188</v>
      </c>
      <c r="H150" s="223">
        <v>62.5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180</v>
      </c>
      <c r="AT150" s="231" t="s">
        <v>176</v>
      </c>
      <c r="AU150" s="231" t="s">
        <v>88</v>
      </c>
      <c r="AY150" s="17" t="s">
        <v>174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180</v>
      </c>
      <c r="BM150" s="231" t="s">
        <v>435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436</v>
      </c>
      <c r="G151" s="234"/>
      <c r="H151" s="238">
        <v>62.5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44.25" customHeight="1">
      <c r="A152" s="38"/>
      <c r="B152" s="39"/>
      <c r="C152" s="219" t="s">
        <v>8</v>
      </c>
      <c r="D152" s="219" t="s">
        <v>176</v>
      </c>
      <c r="E152" s="220" t="s">
        <v>228</v>
      </c>
      <c r="F152" s="221" t="s">
        <v>229</v>
      </c>
      <c r="G152" s="222" t="s">
        <v>188</v>
      </c>
      <c r="H152" s="223">
        <v>12.5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437</v>
      </c>
    </row>
    <row r="153" s="2" customFormat="1" ht="37.8" customHeight="1">
      <c r="A153" s="38"/>
      <c r="B153" s="39"/>
      <c r="C153" s="219" t="s">
        <v>253</v>
      </c>
      <c r="D153" s="219" t="s">
        <v>176</v>
      </c>
      <c r="E153" s="220" t="s">
        <v>232</v>
      </c>
      <c r="F153" s="221" t="s">
        <v>233</v>
      </c>
      <c r="G153" s="222" t="s">
        <v>188</v>
      </c>
      <c r="H153" s="223">
        <v>18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438</v>
      </c>
    </row>
    <row r="154" s="2" customFormat="1">
      <c r="A154" s="38"/>
      <c r="B154" s="39"/>
      <c r="C154" s="40"/>
      <c r="D154" s="235" t="s">
        <v>201</v>
      </c>
      <c r="E154" s="40"/>
      <c r="F154" s="245" t="s">
        <v>235</v>
      </c>
      <c r="G154" s="40"/>
      <c r="H154" s="40"/>
      <c r="I154" s="246"/>
      <c r="J154" s="40"/>
      <c r="K154" s="40"/>
      <c r="L154" s="44"/>
      <c r="M154" s="247"/>
      <c r="N154" s="24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201</v>
      </c>
      <c r="AU154" s="17" t="s">
        <v>88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439</v>
      </c>
      <c r="G155" s="234"/>
      <c r="H155" s="238">
        <v>18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2" customFormat="1" ht="44.25" customHeight="1">
      <c r="A156" s="38"/>
      <c r="B156" s="39"/>
      <c r="C156" s="219" t="s">
        <v>258</v>
      </c>
      <c r="D156" s="219" t="s">
        <v>176</v>
      </c>
      <c r="E156" s="220" t="s">
        <v>238</v>
      </c>
      <c r="F156" s="221" t="s">
        <v>239</v>
      </c>
      <c r="G156" s="222" t="s">
        <v>240</v>
      </c>
      <c r="H156" s="223">
        <v>22.5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180</v>
      </c>
      <c r="AT156" s="231" t="s">
        <v>176</v>
      </c>
      <c r="AU156" s="231" t="s">
        <v>88</v>
      </c>
      <c r="AY156" s="17" t="s">
        <v>174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180</v>
      </c>
      <c r="BM156" s="231" t="s">
        <v>440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441</v>
      </c>
      <c r="G157" s="234"/>
      <c r="H157" s="238">
        <v>22.5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174</v>
      </c>
    </row>
    <row r="158" s="2" customFormat="1" ht="49.05" customHeight="1">
      <c r="A158" s="38"/>
      <c r="B158" s="39"/>
      <c r="C158" s="219" t="s">
        <v>262</v>
      </c>
      <c r="D158" s="219" t="s">
        <v>176</v>
      </c>
      <c r="E158" s="220" t="s">
        <v>442</v>
      </c>
      <c r="F158" s="221" t="s">
        <v>443</v>
      </c>
      <c r="G158" s="222" t="s">
        <v>179</v>
      </c>
      <c r="H158" s="223">
        <v>36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180</v>
      </c>
      <c r="AT158" s="231" t="s">
        <v>176</v>
      </c>
      <c r="AU158" s="231" t="s">
        <v>88</v>
      </c>
      <c r="AY158" s="17" t="s">
        <v>174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180</v>
      </c>
      <c r="BM158" s="231" t="s">
        <v>444</v>
      </c>
    </row>
    <row r="159" s="13" customFormat="1">
      <c r="A159" s="13"/>
      <c r="B159" s="233"/>
      <c r="C159" s="234"/>
      <c r="D159" s="235" t="s">
        <v>190</v>
      </c>
      <c r="E159" s="236" t="s">
        <v>1</v>
      </c>
      <c r="F159" s="237" t="s">
        <v>445</v>
      </c>
      <c r="G159" s="234"/>
      <c r="H159" s="238">
        <v>36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190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174</v>
      </c>
    </row>
    <row r="160" s="12" customFormat="1" ht="22.8" customHeight="1">
      <c r="A160" s="12"/>
      <c r="B160" s="203"/>
      <c r="C160" s="204"/>
      <c r="D160" s="205" t="s">
        <v>77</v>
      </c>
      <c r="E160" s="217" t="s">
        <v>185</v>
      </c>
      <c r="F160" s="217" t="s">
        <v>243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SUM(P161:P167)</f>
        <v>0</v>
      </c>
      <c r="Q160" s="211"/>
      <c r="R160" s="212">
        <f>SUM(R161:R167)</f>
        <v>1.7749115999999998</v>
      </c>
      <c r="S160" s="211"/>
      <c r="T160" s="213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86</v>
      </c>
      <c r="AT160" s="215" t="s">
        <v>77</v>
      </c>
      <c r="AU160" s="215" t="s">
        <v>86</v>
      </c>
      <c r="AY160" s="214" t="s">
        <v>174</v>
      </c>
      <c r="BK160" s="216">
        <f>SUM(BK161:BK167)</f>
        <v>0</v>
      </c>
    </row>
    <row r="161" s="2" customFormat="1" ht="78" customHeight="1">
      <c r="A161" s="38"/>
      <c r="B161" s="39"/>
      <c r="C161" s="219" t="s">
        <v>267</v>
      </c>
      <c r="D161" s="219" t="s">
        <v>176</v>
      </c>
      <c r="E161" s="220" t="s">
        <v>371</v>
      </c>
      <c r="F161" s="221" t="s">
        <v>372</v>
      </c>
      <c r="G161" s="222" t="s">
        <v>188</v>
      </c>
      <c r="H161" s="223">
        <v>0.56999999999999995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3.11388</v>
      </c>
      <c r="R161" s="229">
        <f>Q161*H161</f>
        <v>1.7749115999999998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180</v>
      </c>
      <c r="AT161" s="231" t="s">
        <v>176</v>
      </c>
      <c r="AU161" s="231" t="s">
        <v>88</v>
      </c>
      <c r="AY161" s="17" t="s">
        <v>174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180</v>
      </c>
      <c r="BM161" s="231" t="s">
        <v>446</v>
      </c>
    </row>
    <row r="162" s="14" customFormat="1">
      <c r="A162" s="14"/>
      <c r="B162" s="249"/>
      <c r="C162" s="250"/>
      <c r="D162" s="235" t="s">
        <v>190</v>
      </c>
      <c r="E162" s="251" t="s">
        <v>1</v>
      </c>
      <c r="F162" s="252" t="s">
        <v>447</v>
      </c>
      <c r="G162" s="250"/>
      <c r="H162" s="251" t="s">
        <v>1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190</v>
      </c>
      <c r="AU162" s="258" t="s">
        <v>88</v>
      </c>
      <c r="AV162" s="14" t="s">
        <v>86</v>
      </c>
      <c r="AW162" s="14" t="s">
        <v>34</v>
      </c>
      <c r="AX162" s="14" t="s">
        <v>78</v>
      </c>
      <c r="AY162" s="258" t="s">
        <v>174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448</v>
      </c>
      <c r="G163" s="234"/>
      <c r="H163" s="238">
        <v>0.14999999999999999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78</v>
      </c>
      <c r="AY163" s="244" t="s">
        <v>174</v>
      </c>
    </row>
    <row r="164" s="14" customFormat="1">
      <c r="A164" s="14"/>
      <c r="B164" s="249"/>
      <c r="C164" s="250"/>
      <c r="D164" s="235" t="s">
        <v>190</v>
      </c>
      <c r="E164" s="251" t="s">
        <v>1</v>
      </c>
      <c r="F164" s="252" t="s">
        <v>449</v>
      </c>
      <c r="G164" s="250"/>
      <c r="H164" s="251" t="s">
        <v>1</v>
      </c>
      <c r="I164" s="253"/>
      <c r="J164" s="250"/>
      <c r="K164" s="250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190</v>
      </c>
      <c r="AU164" s="258" t="s">
        <v>88</v>
      </c>
      <c r="AV164" s="14" t="s">
        <v>86</v>
      </c>
      <c r="AW164" s="14" t="s">
        <v>34</v>
      </c>
      <c r="AX164" s="14" t="s">
        <v>78</v>
      </c>
      <c r="AY164" s="258" t="s">
        <v>174</v>
      </c>
    </row>
    <row r="165" s="13" customFormat="1">
      <c r="A165" s="13"/>
      <c r="B165" s="233"/>
      <c r="C165" s="234"/>
      <c r="D165" s="235" t="s">
        <v>190</v>
      </c>
      <c r="E165" s="236" t="s">
        <v>1</v>
      </c>
      <c r="F165" s="237" t="s">
        <v>450</v>
      </c>
      <c r="G165" s="234"/>
      <c r="H165" s="238">
        <v>0.41999999999999998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190</v>
      </c>
      <c r="AU165" s="244" t="s">
        <v>88</v>
      </c>
      <c r="AV165" s="13" t="s">
        <v>88</v>
      </c>
      <c r="AW165" s="13" t="s">
        <v>34</v>
      </c>
      <c r="AX165" s="13" t="s">
        <v>78</v>
      </c>
      <c r="AY165" s="244" t="s">
        <v>174</v>
      </c>
    </row>
    <row r="166" s="15" customFormat="1">
      <c r="A166" s="15"/>
      <c r="B166" s="259"/>
      <c r="C166" s="260"/>
      <c r="D166" s="235" t="s">
        <v>190</v>
      </c>
      <c r="E166" s="261" t="s">
        <v>1</v>
      </c>
      <c r="F166" s="262" t="s">
        <v>275</v>
      </c>
      <c r="G166" s="260"/>
      <c r="H166" s="263">
        <v>0.56999999999999995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190</v>
      </c>
      <c r="AU166" s="269" t="s">
        <v>88</v>
      </c>
      <c r="AV166" s="15" t="s">
        <v>180</v>
      </c>
      <c r="AW166" s="15" t="s">
        <v>34</v>
      </c>
      <c r="AX166" s="15" t="s">
        <v>86</v>
      </c>
      <c r="AY166" s="269" t="s">
        <v>174</v>
      </c>
    </row>
    <row r="167" s="2" customFormat="1" ht="37.8" customHeight="1">
      <c r="A167" s="38"/>
      <c r="B167" s="39"/>
      <c r="C167" s="219" t="s">
        <v>276</v>
      </c>
      <c r="D167" s="219" t="s">
        <v>176</v>
      </c>
      <c r="E167" s="220" t="s">
        <v>376</v>
      </c>
      <c r="F167" s="221" t="s">
        <v>377</v>
      </c>
      <c r="G167" s="222" t="s">
        <v>378</v>
      </c>
      <c r="H167" s="223">
        <v>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451</v>
      </c>
    </row>
    <row r="168" s="12" customFormat="1" ht="22.8" customHeight="1">
      <c r="A168" s="12"/>
      <c r="B168" s="203"/>
      <c r="C168" s="204"/>
      <c r="D168" s="205" t="s">
        <v>77</v>
      </c>
      <c r="E168" s="217" t="s">
        <v>180</v>
      </c>
      <c r="F168" s="217" t="s">
        <v>257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SUM(P169:P199)</f>
        <v>0</v>
      </c>
      <c r="Q168" s="211"/>
      <c r="R168" s="212">
        <f>SUM(R169:R199)</f>
        <v>113.18891239999999</v>
      </c>
      <c r="S168" s="211"/>
      <c r="T168" s="213">
        <f>SUM(T169:T199)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86</v>
      </c>
      <c r="AT168" s="215" t="s">
        <v>77</v>
      </c>
      <c r="AU168" s="215" t="s">
        <v>86</v>
      </c>
      <c r="AY168" s="214" t="s">
        <v>174</v>
      </c>
      <c r="BK168" s="216">
        <f>SUM(BK169:BK199)</f>
        <v>0</v>
      </c>
    </row>
    <row r="169" s="2" customFormat="1" ht="37.8" customHeight="1">
      <c r="A169" s="38"/>
      <c r="B169" s="39"/>
      <c r="C169" s="219" t="s">
        <v>7</v>
      </c>
      <c r="D169" s="219" t="s">
        <v>176</v>
      </c>
      <c r="E169" s="220" t="s">
        <v>259</v>
      </c>
      <c r="F169" s="221" t="s">
        <v>260</v>
      </c>
      <c r="G169" s="222" t="s">
        <v>179</v>
      </c>
      <c r="H169" s="223">
        <v>72.920000000000002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180</v>
      </c>
      <c r="AT169" s="231" t="s">
        <v>176</v>
      </c>
      <c r="AU169" s="231" t="s">
        <v>88</v>
      </c>
      <c r="AY169" s="17" t="s">
        <v>174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86</v>
      </c>
      <c r="BK169" s="232">
        <f>ROUND(I169*H169,2)</f>
        <v>0</v>
      </c>
      <c r="BL169" s="17" t="s">
        <v>180</v>
      </c>
      <c r="BM169" s="231" t="s">
        <v>452</v>
      </c>
    </row>
    <row r="170" s="14" customFormat="1">
      <c r="A170" s="14"/>
      <c r="B170" s="249"/>
      <c r="C170" s="250"/>
      <c r="D170" s="235" t="s">
        <v>190</v>
      </c>
      <c r="E170" s="251" t="s">
        <v>1</v>
      </c>
      <c r="F170" s="252" t="s">
        <v>419</v>
      </c>
      <c r="G170" s="250"/>
      <c r="H170" s="251" t="s">
        <v>1</v>
      </c>
      <c r="I170" s="253"/>
      <c r="J170" s="250"/>
      <c r="K170" s="250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190</v>
      </c>
      <c r="AU170" s="258" t="s">
        <v>88</v>
      </c>
      <c r="AV170" s="14" t="s">
        <v>86</v>
      </c>
      <c r="AW170" s="14" t="s">
        <v>34</v>
      </c>
      <c r="AX170" s="14" t="s">
        <v>78</v>
      </c>
      <c r="AY170" s="258" t="s">
        <v>174</v>
      </c>
    </row>
    <row r="171" s="13" customFormat="1">
      <c r="A171" s="13"/>
      <c r="B171" s="233"/>
      <c r="C171" s="234"/>
      <c r="D171" s="235" t="s">
        <v>190</v>
      </c>
      <c r="E171" s="236" t="s">
        <v>1</v>
      </c>
      <c r="F171" s="237" t="s">
        <v>453</v>
      </c>
      <c r="G171" s="234"/>
      <c r="H171" s="238">
        <v>64.819999999999993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34</v>
      </c>
      <c r="AX171" s="13" t="s">
        <v>78</v>
      </c>
      <c r="AY171" s="244" t="s">
        <v>174</v>
      </c>
    </row>
    <row r="172" s="14" customFormat="1">
      <c r="A172" s="14"/>
      <c r="B172" s="249"/>
      <c r="C172" s="250"/>
      <c r="D172" s="235" t="s">
        <v>190</v>
      </c>
      <c r="E172" s="251" t="s">
        <v>1</v>
      </c>
      <c r="F172" s="252" t="s">
        <v>421</v>
      </c>
      <c r="G172" s="250"/>
      <c r="H172" s="251" t="s">
        <v>1</v>
      </c>
      <c r="I172" s="253"/>
      <c r="J172" s="250"/>
      <c r="K172" s="250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190</v>
      </c>
      <c r="AU172" s="258" t="s">
        <v>88</v>
      </c>
      <c r="AV172" s="14" t="s">
        <v>86</v>
      </c>
      <c r="AW172" s="14" t="s">
        <v>34</v>
      </c>
      <c r="AX172" s="14" t="s">
        <v>78</v>
      </c>
      <c r="AY172" s="258" t="s">
        <v>174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454</v>
      </c>
      <c r="G173" s="234"/>
      <c r="H173" s="238">
        <v>8.0999999999999996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78</v>
      </c>
      <c r="AY173" s="244" t="s">
        <v>174</v>
      </c>
    </row>
    <row r="174" s="15" customFormat="1">
      <c r="A174" s="15"/>
      <c r="B174" s="259"/>
      <c r="C174" s="260"/>
      <c r="D174" s="235" t="s">
        <v>190</v>
      </c>
      <c r="E174" s="261" t="s">
        <v>1</v>
      </c>
      <c r="F174" s="262" t="s">
        <v>275</v>
      </c>
      <c r="G174" s="260"/>
      <c r="H174" s="263">
        <v>72.919999999999987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190</v>
      </c>
      <c r="AU174" s="269" t="s">
        <v>88</v>
      </c>
      <c r="AV174" s="15" t="s">
        <v>180</v>
      </c>
      <c r="AW174" s="15" t="s">
        <v>34</v>
      </c>
      <c r="AX174" s="15" t="s">
        <v>86</v>
      </c>
      <c r="AY174" s="269" t="s">
        <v>174</v>
      </c>
    </row>
    <row r="175" s="2" customFormat="1" ht="49.05" customHeight="1">
      <c r="A175" s="38"/>
      <c r="B175" s="39"/>
      <c r="C175" s="219" t="s">
        <v>287</v>
      </c>
      <c r="D175" s="219" t="s">
        <v>176</v>
      </c>
      <c r="E175" s="220" t="s">
        <v>455</v>
      </c>
      <c r="F175" s="221" t="s">
        <v>456</v>
      </c>
      <c r="G175" s="222" t="s">
        <v>179</v>
      </c>
      <c r="H175" s="223">
        <v>39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180</v>
      </c>
      <c r="AT175" s="231" t="s">
        <v>176</v>
      </c>
      <c r="AU175" s="231" t="s">
        <v>88</v>
      </c>
      <c r="AY175" s="17" t="s">
        <v>174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180</v>
      </c>
      <c r="BM175" s="231" t="s">
        <v>457</v>
      </c>
    </row>
    <row r="176" s="2" customFormat="1">
      <c r="A176" s="38"/>
      <c r="B176" s="39"/>
      <c r="C176" s="40"/>
      <c r="D176" s="235" t="s">
        <v>201</v>
      </c>
      <c r="E176" s="40"/>
      <c r="F176" s="245" t="s">
        <v>458</v>
      </c>
      <c r="G176" s="40"/>
      <c r="H176" s="40"/>
      <c r="I176" s="246"/>
      <c r="J176" s="40"/>
      <c r="K176" s="40"/>
      <c r="L176" s="44"/>
      <c r="M176" s="247"/>
      <c r="N176" s="24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201</v>
      </c>
      <c r="AU176" s="17" t="s">
        <v>88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459</v>
      </c>
      <c r="G177" s="234"/>
      <c r="H177" s="238">
        <v>39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2" customFormat="1" ht="44.25" customHeight="1">
      <c r="A178" s="38"/>
      <c r="B178" s="39"/>
      <c r="C178" s="219" t="s">
        <v>294</v>
      </c>
      <c r="D178" s="219" t="s">
        <v>176</v>
      </c>
      <c r="E178" s="220" t="s">
        <v>268</v>
      </c>
      <c r="F178" s="221" t="s">
        <v>269</v>
      </c>
      <c r="G178" s="222" t="s">
        <v>188</v>
      </c>
      <c r="H178" s="223">
        <v>11.5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2.13408</v>
      </c>
      <c r="R178" s="229">
        <f>Q178*H178</f>
        <v>24.541920000000001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180</v>
      </c>
      <c r="AT178" s="231" t="s">
        <v>176</v>
      </c>
      <c r="AU178" s="231" t="s">
        <v>88</v>
      </c>
      <c r="AY178" s="17" t="s">
        <v>174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180</v>
      </c>
      <c r="BM178" s="231" t="s">
        <v>460</v>
      </c>
    </row>
    <row r="179" s="14" customFormat="1">
      <c r="A179" s="14"/>
      <c r="B179" s="249"/>
      <c r="C179" s="250"/>
      <c r="D179" s="235" t="s">
        <v>190</v>
      </c>
      <c r="E179" s="251" t="s">
        <v>1</v>
      </c>
      <c r="F179" s="252" t="s">
        <v>461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190</v>
      </c>
      <c r="AU179" s="258" t="s">
        <v>88</v>
      </c>
      <c r="AV179" s="14" t="s">
        <v>86</v>
      </c>
      <c r="AW179" s="14" t="s">
        <v>34</v>
      </c>
      <c r="AX179" s="14" t="s">
        <v>78</v>
      </c>
      <c r="AY179" s="258" t="s">
        <v>174</v>
      </c>
    </row>
    <row r="180" s="13" customFormat="1">
      <c r="A180" s="13"/>
      <c r="B180" s="233"/>
      <c r="C180" s="234"/>
      <c r="D180" s="235" t="s">
        <v>190</v>
      </c>
      <c r="E180" s="236" t="s">
        <v>1</v>
      </c>
      <c r="F180" s="237" t="s">
        <v>272</v>
      </c>
      <c r="G180" s="234"/>
      <c r="H180" s="238">
        <v>1.5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190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174</v>
      </c>
    </row>
    <row r="181" s="14" customFormat="1">
      <c r="A181" s="14"/>
      <c r="B181" s="249"/>
      <c r="C181" s="250"/>
      <c r="D181" s="235" t="s">
        <v>190</v>
      </c>
      <c r="E181" s="251" t="s">
        <v>1</v>
      </c>
      <c r="F181" s="252" t="s">
        <v>462</v>
      </c>
      <c r="G181" s="250"/>
      <c r="H181" s="251" t="s">
        <v>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190</v>
      </c>
      <c r="AU181" s="258" t="s">
        <v>88</v>
      </c>
      <c r="AV181" s="14" t="s">
        <v>86</v>
      </c>
      <c r="AW181" s="14" t="s">
        <v>34</v>
      </c>
      <c r="AX181" s="14" t="s">
        <v>78</v>
      </c>
      <c r="AY181" s="258" t="s">
        <v>174</v>
      </c>
    </row>
    <row r="182" s="13" customFormat="1">
      <c r="A182" s="13"/>
      <c r="B182" s="233"/>
      <c r="C182" s="234"/>
      <c r="D182" s="235" t="s">
        <v>190</v>
      </c>
      <c r="E182" s="236" t="s">
        <v>1</v>
      </c>
      <c r="F182" s="237" t="s">
        <v>432</v>
      </c>
      <c r="G182" s="234"/>
      <c r="H182" s="238">
        <v>10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190</v>
      </c>
      <c r="AU182" s="244" t="s">
        <v>88</v>
      </c>
      <c r="AV182" s="13" t="s">
        <v>88</v>
      </c>
      <c r="AW182" s="13" t="s">
        <v>34</v>
      </c>
      <c r="AX182" s="13" t="s">
        <v>78</v>
      </c>
      <c r="AY182" s="244" t="s">
        <v>174</v>
      </c>
    </row>
    <row r="183" s="15" customFormat="1">
      <c r="A183" s="15"/>
      <c r="B183" s="259"/>
      <c r="C183" s="260"/>
      <c r="D183" s="235" t="s">
        <v>190</v>
      </c>
      <c r="E183" s="261" t="s">
        <v>1</v>
      </c>
      <c r="F183" s="262" t="s">
        <v>275</v>
      </c>
      <c r="G183" s="260"/>
      <c r="H183" s="263">
        <v>11.5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9" t="s">
        <v>190</v>
      </c>
      <c r="AU183" s="269" t="s">
        <v>88</v>
      </c>
      <c r="AV183" s="15" t="s">
        <v>180</v>
      </c>
      <c r="AW183" s="15" t="s">
        <v>34</v>
      </c>
      <c r="AX183" s="15" t="s">
        <v>86</v>
      </c>
      <c r="AY183" s="269" t="s">
        <v>174</v>
      </c>
    </row>
    <row r="184" s="2" customFormat="1" ht="49.05" customHeight="1">
      <c r="A184" s="38"/>
      <c r="B184" s="39"/>
      <c r="C184" s="219" t="s">
        <v>298</v>
      </c>
      <c r="D184" s="219" t="s">
        <v>176</v>
      </c>
      <c r="E184" s="220" t="s">
        <v>463</v>
      </c>
      <c r="F184" s="221" t="s">
        <v>464</v>
      </c>
      <c r="G184" s="222" t="s">
        <v>179</v>
      </c>
      <c r="H184" s="223">
        <v>8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180</v>
      </c>
      <c r="AT184" s="231" t="s">
        <v>176</v>
      </c>
      <c r="AU184" s="231" t="s">
        <v>88</v>
      </c>
      <c r="AY184" s="17" t="s">
        <v>174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86</v>
      </c>
      <c r="BK184" s="232">
        <f>ROUND(I184*H184,2)</f>
        <v>0</v>
      </c>
      <c r="BL184" s="17" t="s">
        <v>180</v>
      </c>
      <c r="BM184" s="231" t="s">
        <v>465</v>
      </c>
    </row>
    <row r="185" s="13" customFormat="1">
      <c r="A185" s="13"/>
      <c r="B185" s="233"/>
      <c r="C185" s="234"/>
      <c r="D185" s="235" t="s">
        <v>190</v>
      </c>
      <c r="E185" s="236" t="s">
        <v>1</v>
      </c>
      <c r="F185" s="237" t="s">
        <v>466</v>
      </c>
      <c r="G185" s="234"/>
      <c r="H185" s="238">
        <v>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190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174</v>
      </c>
    </row>
    <row r="186" s="2" customFormat="1" ht="37.8" customHeight="1">
      <c r="A186" s="38"/>
      <c r="B186" s="39"/>
      <c r="C186" s="219" t="s">
        <v>302</v>
      </c>
      <c r="D186" s="219" t="s">
        <v>176</v>
      </c>
      <c r="E186" s="220" t="s">
        <v>467</v>
      </c>
      <c r="F186" s="221" t="s">
        <v>468</v>
      </c>
      <c r="G186" s="222" t="s">
        <v>188</v>
      </c>
      <c r="H186" s="223">
        <v>14.33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43</v>
      </c>
      <c r="O186" s="91"/>
      <c r="P186" s="229">
        <f>O186*H186</f>
        <v>0</v>
      </c>
      <c r="Q186" s="229">
        <v>1.9967999999999999</v>
      </c>
      <c r="R186" s="229">
        <f>Q186*H186</f>
        <v>28.614144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180</v>
      </c>
      <c r="AT186" s="231" t="s">
        <v>176</v>
      </c>
      <c r="AU186" s="231" t="s">
        <v>88</v>
      </c>
      <c r="AY186" s="17" t="s">
        <v>174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86</v>
      </c>
      <c r="BK186" s="232">
        <f>ROUND(I186*H186,2)</f>
        <v>0</v>
      </c>
      <c r="BL186" s="17" t="s">
        <v>180</v>
      </c>
      <c r="BM186" s="231" t="s">
        <v>469</v>
      </c>
    </row>
    <row r="187" s="14" customFormat="1">
      <c r="A187" s="14"/>
      <c r="B187" s="249"/>
      <c r="C187" s="250"/>
      <c r="D187" s="235" t="s">
        <v>190</v>
      </c>
      <c r="E187" s="251" t="s">
        <v>1</v>
      </c>
      <c r="F187" s="252" t="s">
        <v>470</v>
      </c>
      <c r="G187" s="250"/>
      <c r="H187" s="251" t="s">
        <v>1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190</v>
      </c>
      <c r="AU187" s="258" t="s">
        <v>88</v>
      </c>
      <c r="AV187" s="14" t="s">
        <v>86</v>
      </c>
      <c r="AW187" s="14" t="s">
        <v>34</v>
      </c>
      <c r="AX187" s="14" t="s">
        <v>78</v>
      </c>
      <c r="AY187" s="258" t="s">
        <v>174</v>
      </c>
    </row>
    <row r="188" s="13" customFormat="1">
      <c r="A188" s="13"/>
      <c r="B188" s="233"/>
      <c r="C188" s="234"/>
      <c r="D188" s="235" t="s">
        <v>190</v>
      </c>
      <c r="E188" s="236" t="s">
        <v>1</v>
      </c>
      <c r="F188" s="237" t="s">
        <v>471</v>
      </c>
      <c r="G188" s="234"/>
      <c r="H188" s="238">
        <v>12.949999999999999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190</v>
      </c>
      <c r="AU188" s="244" t="s">
        <v>88</v>
      </c>
      <c r="AV188" s="13" t="s">
        <v>88</v>
      </c>
      <c r="AW188" s="13" t="s">
        <v>34</v>
      </c>
      <c r="AX188" s="13" t="s">
        <v>78</v>
      </c>
      <c r="AY188" s="244" t="s">
        <v>174</v>
      </c>
    </row>
    <row r="189" s="14" customFormat="1">
      <c r="A189" s="14"/>
      <c r="B189" s="249"/>
      <c r="C189" s="250"/>
      <c r="D189" s="235" t="s">
        <v>190</v>
      </c>
      <c r="E189" s="251" t="s">
        <v>1</v>
      </c>
      <c r="F189" s="252" t="s">
        <v>472</v>
      </c>
      <c r="G189" s="250"/>
      <c r="H189" s="251" t="s">
        <v>1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190</v>
      </c>
      <c r="AU189" s="258" t="s">
        <v>88</v>
      </c>
      <c r="AV189" s="14" t="s">
        <v>86</v>
      </c>
      <c r="AW189" s="14" t="s">
        <v>34</v>
      </c>
      <c r="AX189" s="14" t="s">
        <v>78</v>
      </c>
      <c r="AY189" s="258" t="s">
        <v>174</v>
      </c>
    </row>
    <row r="190" s="13" customFormat="1">
      <c r="A190" s="13"/>
      <c r="B190" s="233"/>
      <c r="C190" s="234"/>
      <c r="D190" s="235" t="s">
        <v>190</v>
      </c>
      <c r="E190" s="236" t="s">
        <v>1</v>
      </c>
      <c r="F190" s="237" t="s">
        <v>473</v>
      </c>
      <c r="G190" s="234"/>
      <c r="H190" s="238">
        <v>1.3799999999999999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190</v>
      </c>
      <c r="AU190" s="244" t="s">
        <v>88</v>
      </c>
      <c r="AV190" s="13" t="s">
        <v>88</v>
      </c>
      <c r="AW190" s="13" t="s">
        <v>34</v>
      </c>
      <c r="AX190" s="13" t="s">
        <v>78</v>
      </c>
      <c r="AY190" s="244" t="s">
        <v>174</v>
      </c>
    </row>
    <row r="191" s="15" customFormat="1">
      <c r="A191" s="15"/>
      <c r="B191" s="259"/>
      <c r="C191" s="260"/>
      <c r="D191" s="235" t="s">
        <v>190</v>
      </c>
      <c r="E191" s="261" t="s">
        <v>1</v>
      </c>
      <c r="F191" s="262" t="s">
        <v>275</v>
      </c>
      <c r="G191" s="260"/>
      <c r="H191" s="263">
        <v>14.329999999999998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190</v>
      </c>
      <c r="AU191" s="269" t="s">
        <v>88</v>
      </c>
      <c r="AV191" s="15" t="s">
        <v>180</v>
      </c>
      <c r="AW191" s="15" t="s">
        <v>34</v>
      </c>
      <c r="AX191" s="15" t="s">
        <v>86</v>
      </c>
      <c r="AY191" s="269" t="s">
        <v>174</v>
      </c>
    </row>
    <row r="192" s="2" customFormat="1" ht="33" customHeight="1">
      <c r="A192" s="38"/>
      <c r="B192" s="39"/>
      <c r="C192" s="219" t="s">
        <v>307</v>
      </c>
      <c r="D192" s="219" t="s">
        <v>176</v>
      </c>
      <c r="E192" s="220" t="s">
        <v>474</v>
      </c>
      <c r="F192" s="221" t="s">
        <v>475</v>
      </c>
      <c r="G192" s="222" t="s">
        <v>179</v>
      </c>
      <c r="H192" s="223">
        <v>38.850000000000001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180</v>
      </c>
      <c r="AT192" s="231" t="s">
        <v>176</v>
      </c>
      <c r="AU192" s="231" t="s">
        <v>88</v>
      </c>
      <c r="AY192" s="17" t="s">
        <v>174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180</v>
      </c>
      <c r="BM192" s="231" t="s">
        <v>476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477</v>
      </c>
      <c r="G193" s="234"/>
      <c r="H193" s="238">
        <v>38.850000000000001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86</v>
      </c>
      <c r="AY193" s="244" t="s">
        <v>174</v>
      </c>
    </row>
    <row r="194" s="2" customFormat="1" ht="44.25" customHeight="1">
      <c r="A194" s="38"/>
      <c r="B194" s="39"/>
      <c r="C194" s="219" t="s">
        <v>320</v>
      </c>
      <c r="D194" s="219" t="s">
        <v>176</v>
      </c>
      <c r="E194" s="220" t="s">
        <v>277</v>
      </c>
      <c r="F194" s="221" t="s">
        <v>278</v>
      </c>
      <c r="G194" s="222" t="s">
        <v>179</v>
      </c>
      <c r="H194" s="223">
        <v>72.920000000000002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0.82326999999999995</v>
      </c>
      <c r="R194" s="229">
        <f>Q194*H194</f>
        <v>60.032848399999999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180</v>
      </c>
      <c r="AT194" s="231" t="s">
        <v>176</v>
      </c>
      <c r="AU194" s="231" t="s">
        <v>88</v>
      </c>
      <c r="AY194" s="17" t="s">
        <v>174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180</v>
      </c>
      <c r="BM194" s="231" t="s">
        <v>478</v>
      </c>
    </row>
    <row r="195" s="14" customFormat="1">
      <c r="A195" s="14"/>
      <c r="B195" s="249"/>
      <c r="C195" s="250"/>
      <c r="D195" s="235" t="s">
        <v>190</v>
      </c>
      <c r="E195" s="251" t="s">
        <v>1</v>
      </c>
      <c r="F195" s="252" t="s">
        <v>419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190</v>
      </c>
      <c r="AU195" s="258" t="s">
        <v>88</v>
      </c>
      <c r="AV195" s="14" t="s">
        <v>86</v>
      </c>
      <c r="AW195" s="14" t="s">
        <v>34</v>
      </c>
      <c r="AX195" s="14" t="s">
        <v>78</v>
      </c>
      <c r="AY195" s="258" t="s">
        <v>174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479</v>
      </c>
      <c r="G196" s="234"/>
      <c r="H196" s="238">
        <v>64.819999999999993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78</v>
      </c>
      <c r="AY196" s="244" t="s">
        <v>174</v>
      </c>
    </row>
    <row r="197" s="14" customFormat="1">
      <c r="A197" s="14"/>
      <c r="B197" s="249"/>
      <c r="C197" s="250"/>
      <c r="D197" s="235" t="s">
        <v>190</v>
      </c>
      <c r="E197" s="251" t="s">
        <v>1</v>
      </c>
      <c r="F197" s="252" t="s">
        <v>421</v>
      </c>
      <c r="G197" s="250"/>
      <c r="H197" s="251" t="s">
        <v>1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190</v>
      </c>
      <c r="AU197" s="258" t="s">
        <v>88</v>
      </c>
      <c r="AV197" s="14" t="s">
        <v>86</v>
      </c>
      <c r="AW197" s="14" t="s">
        <v>34</v>
      </c>
      <c r="AX197" s="14" t="s">
        <v>78</v>
      </c>
      <c r="AY197" s="258" t="s">
        <v>174</v>
      </c>
    </row>
    <row r="198" s="13" customFormat="1">
      <c r="A198" s="13"/>
      <c r="B198" s="233"/>
      <c r="C198" s="234"/>
      <c r="D198" s="235" t="s">
        <v>190</v>
      </c>
      <c r="E198" s="236" t="s">
        <v>1</v>
      </c>
      <c r="F198" s="237" t="s">
        <v>480</v>
      </c>
      <c r="G198" s="234"/>
      <c r="H198" s="238">
        <v>8.0999999999999996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190</v>
      </c>
      <c r="AU198" s="244" t="s">
        <v>88</v>
      </c>
      <c r="AV198" s="13" t="s">
        <v>88</v>
      </c>
      <c r="AW198" s="13" t="s">
        <v>34</v>
      </c>
      <c r="AX198" s="13" t="s">
        <v>78</v>
      </c>
      <c r="AY198" s="244" t="s">
        <v>174</v>
      </c>
    </row>
    <row r="199" s="15" customFormat="1">
      <c r="A199" s="15"/>
      <c r="B199" s="259"/>
      <c r="C199" s="260"/>
      <c r="D199" s="235" t="s">
        <v>190</v>
      </c>
      <c r="E199" s="261" t="s">
        <v>1</v>
      </c>
      <c r="F199" s="262" t="s">
        <v>275</v>
      </c>
      <c r="G199" s="260"/>
      <c r="H199" s="263">
        <v>72.919999999999987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9" t="s">
        <v>190</v>
      </c>
      <c r="AU199" s="269" t="s">
        <v>88</v>
      </c>
      <c r="AV199" s="15" t="s">
        <v>180</v>
      </c>
      <c r="AW199" s="15" t="s">
        <v>34</v>
      </c>
      <c r="AX199" s="15" t="s">
        <v>86</v>
      </c>
      <c r="AY199" s="269" t="s">
        <v>174</v>
      </c>
    </row>
    <row r="200" s="12" customFormat="1" ht="22.8" customHeight="1">
      <c r="A200" s="12"/>
      <c r="B200" s="203"/>
      <c r="C200" s="204"/>
      <c r="D200" s="205" t="s">
        <v>77</v>
      </c>
      <c r="E200" s="217" t="s">
        <v>203</v>
      </c>
      <c r="F200" s="217" t="s">
        <v>281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SUM(P201:P211)</f>
        <v>0</v>
      </c>
      <c r="Q200" s="211"/>
      <c r="R200" s="212">
        <f>SUM(R201:R211)</f>
        <v>4.0833347799999995</v>
      </c>
      <c r="S200" s="211"/>
      <c r="T200" s="213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86</v>
      </c>
      <c r="AT200" s="215" t="s">
        <v>77</v>
      </c>
      <c r="AU200" s="215" t="s">
        <v>86</v>
      </c>
      <c r="AY200" s="214" t="s">
        <v>174</v>
      </c>
      <c r="BK200" s="216">
        <f>SUM(BK201:BK211)</f>
        <v>0</v>
      </c>
    </row>
    <row r="201" s="2" customFormat="1" ht="44.25" customHeight="1">
      <c r="A201" s="38"/>
      <c r="B201" s="39"/>
      <c r="C201" s="219" t="s">
        <v>324</v>
      </c>
      <c r="D201" s="219" t="s">
        <v>176</v>
      </c>
      <c r="E201" s="220" t="s">
        <v>282</v>
      </c>
      <c r="F201" s="221" t="s">
        <v>283</v>
      </c>
      <c r="G201" s="222" t="s">
        <v>179</v>
      </c>
      <c r="H201" s="223">
        <v>18.007999999999999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0.13075999999999999</v>
      </c>
      <c r="R201" s="229">
        <f>Q201*H201</f>
        <v>2.3547260799999998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481</v>
      </c>
    </row>
    <row r="202" s="14" customFormat="1">
      <c r="A202" s="14"/>
      <c r="B202" s="249"/>
      <c r="C202" s="250"/>
      <c r="D202" s="235" t="s">
        <v>190</v>
      </c>
      <c r="E202" s="251" t="s">
        <v>1</v>
      </c>
      <c r="F202" s="252" t="s">
        <v>482</v>
      </c>
      <c r="G202" s="250"/>
      <c r="H202" s="251" t="s">
        <v>1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190</v>
      </c>
      <c r="AU202" s="258" t="s">
        <v>88</v>
      </c>
      <c r="AV202" s="14" t="s">
        <v>86</v>
      </c>
      <c r="AW202" s="14" t="s">
        <v>34</v>
      </c>
      <c r="AX202" s="14" t="s">
        <v>78</v>
      </c>
      <c r="AY202" s="258" t="s">
        <v>174</v>
      </c>
    </row>
    <row r="203" s="13" customFormat="1">
      <c r="A203" s="13"/>
      <c r="B203" s="233"/>
      <c r="C203" s="234"/>
      <c r="D203" s="235" t="s">
        <v>190</v>
      </c>
      <c r="E203" s="236" t="s">
        <v>1</v>
      </c>
      <c r="F203" s="237" t="s">
        <v>483</v>
      </c>
      <c r="G203" s="234"/>
      <c r="H203" s="238">
        <v>12.266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190</v>
      </c>
      <c r="AU203" s="244" t="s">
        <v>88</v>
      </c>
      <c r="AV203" s="13" t="s">
        <v>88</v>
      </c>
      <c r="AW203" s="13" t="s">
        <v>34</v>
      </c>
      <c r="AX203" s="13" t="s">
        <v>78</v>
      </c>
      <c r="AY203" s="244" t="s">
        <v>174</v>
      </c>
    </row>
    <row r="204" s="14" customFormat="1">
      <c r="A204" s="14"/>
      <c r="B204" s="249"/>
      <c r="C204" s="250"/>
      <c r="D204" s="235" t="s">
        <v>190</v>
      </c>
      <c r="E204" s="251" t="s">
        <v>1</v>
      </c>
      <c r="F204" s="252" t="s">
        <v>484</v>
      </c>
      <c r="G204" s="250"/>
      <c r="H204" s="251" t="s">
        <v>1</v>
      </c>
      <c r="I204" s="253"/>
      <c r="J204" s="250"/>
      <c r="K204" s="250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190</v>
      </c>
      <c r="AU204" s="258" t="s">
        <v>88</v>
      </c>
      <c r="AV204" s="14" t="s">
        <v>86</v>
      </c>
      <c r="AW204" s="14" t="s">
        <v>34</v>
      </c>
      <c r="AX204" s="14" t="s">
        <v>78</v>
      </c>
      <c r="AY204" s="258" t="s">
        <v>174</v>
      </c>
    </row>
    <row r="205" s="13" customFormat="1">
      <c r="A205" s="13"/>
      <c r="B205" s="233"/>
      <c r="C205" s="234"/>
      <c r="D205" s="235" t="s">
        <v>190</v>
      </c>
      <c r="E205" s="236" t="s">
        <v>1</v>
      </c>
      <c r="F205" s="237" t="s">
        <v>485</v>
      </c>
      <c r="G205" s="234"/>
      <c r="H205" s="238">
        <v>2.3820000000000001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190</v>
      </c>
      <c r="AU205" s="244" t="s">
        <v>88</v>
      </c>
      <c r="AV205" s="13" t="s">
        <v>88</v>
      </c>
      <c r="AW205" s="13" t="s">
        <v>34</v>
      </c>
      <c r="AX205" s="13" t="s">
        <v>78</v>
      </c>
      <c r="AY205" s="244" t="s">
        <v>174</v>
      </c>
    </row>
    <row r="206" s="14" customFormat="1">
      <c r="A206" s="14"/>
      <c r="B206" s="249"/>
      <c r="C206" s="250"/>
      <c r="D206" s="235" t="s">
        <v>190</v>
      </c>
      <c r="E206" s="251" t="s">
        <v>1</v>
      </c>
      <c r="F206" s="252" t="s">
        <v>486</v>
      </c>
      <c r="G206" s="250"/>
      <c r="H206" s="251" t="s">
        <v>1</v>
      </c>
      <c r="I206" s="253"/>
      <c r="J206" s="250"/>
      <c r="K206" s="250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190</v>
      </c>
      <c r="AU206" s="258" t="s">
        <v>88</v>
      </c>
      <c r="AV206" s="14" t="s">
        <v>86</v>
      </c>
      <c r="AW206" s="14" t="s">
        <v>34</v>
      </c>
      <c r="AX206" s="14" t="s">
        <v>78</v>
      </c>
      <c r="AY206" s="258" t="s">
        <v>174</v>
      </c>
    </row>
    <row r="207" s="13" customFormat="1">
      <c r="A207" s="13"/>
      <c r="B207" s="233"/>
      <c r="C207" s="234"/>
      <c r="D207" s="235" t="s">
        <v>190</v>
      </c>
      <c r="E207" s="236" t="s">
        <v>1</v>
      </c>
      <c r="F207" s="237" t="s">
        <v>487</v>
      </c>
      <c r="G207" s="234"/>
      <c r="H207" s="238">
        <v>3.3599999999999999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190</v>
      </c>
      <c r="AU207" s="244" t="s">
        <v>88</v>
      </c>
      <c r="AV207" s="13" t="s">
        <v>88</v>
      </c>
      <c r="AW207" s="13" t="s">
        <v>34</v>
      </c>
      <c r="AX207" s="13" t="s">
        <v>78</v>
      </c>
      <c r="AY207" s="244" t="s">
        <v>174</v>
      </c>
    </row>
    <row r="208" s="15" customFormat="1">
      <c r="A208" s="15"/>
      <c r="B208" s="259"/>
      <c r="C208" s="260"/>
      <c r="D208" s="235" t="s">
        <v>190</v>
      </c>
      <c r="E208" s="261" t="s">
        <v>1</v>
      </c>
      <c r="F208" s="262" t="s">
        <v>275</v>
      </c>
      <c r="G208" s="260"/>
      <c r="H208" s="263">
        <v>18.007999999999999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9" t="s">
        <v>190</v>
      </c>
      <c r="AU208" s="269" t="s">
        <v>88</v>
      </c>
      <c r="AV208" s="15" t="s">
        <v>180</v>
      </c>
      <c r="AW208" s="15" t="s">
        <v>34</v>
      </c>
      <c r="AX208" s="15" t="s">
        <v>86</v>
      </c>
      <c r="AY208" s="269" t="s">
        <v>174</v>
      </c>
    </row>
    <row r="209" s="2" customFormat="1" ht="37.8" customHeight="1">
      <c r="A209" s="38"/>
      <c r="B209" s="39"/>
      <c r="C209" s="219" t="s">
        <v>328</v>
      </c>
      <c r="D209" s="219" t="s">
        <v>176</v>
      </c>
      <c r="E209" s="220" t="s">
        <v>288</v>
      </c>
      <c r="F209" s="221" t="s">
        <v>289</v>
      </c>
      <c r="G209" s="222" t="s">
        <v>179</v>
      </c>
      <c r="H209" s="223">
        <v>31.395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43</v>
      </c>
      <c r="O209" s="91"/>
      <c r="P209" s="229">
        <f>O209*H209</f>
        <v>0</v>
      </c>
      <c r="Q209" s="229">
        <v>0.055059999999999998</v>
      </c>
      <c r="R209" s="229">
        <f>Q209*H209</f>
        <v>1.7286086999999999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180</v>
      </c>
      <c r="AT209" s="231" t="s">
        <v>176</v>
      </c>
      <c r="AU209" s="231" t="s">
        <v>88</v>
      </c>
      <c r="AY209" s="17" t="s">
        <v>174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86</v>
      </c>
      <c r="BK209" s="232">
        <f>ROUND(I209*H209,2)</f>
        <v>0</v>
      </c>
      <c r="BL209" s="17" t="s">
        <v>180</v>
      </c>
      <c r="BM209" s="231" t="s">
        <v>488</v>
      </c>
    </row>
    <row r="210" s="14" customFormat="1">
      <c r="A210" s="14"/>
      <c r="B210" s="249"/>
      <c r="C210" s="250"/>
      <c r="D210" s="235" t="s">
        <v>190</v>
      </c>
      <c r="E210" s="251" t="s">
        <v>1</v>
      </c>
      <c r="F210" s="252" t="s">
        <v>489</v>
      </c>
      <c r="G210" s="250"/>
      <c r="H210" s="251" t="s">
        <v>1</v>
      </c>
      <c r="I210" s="253"/>
      <c r="J210" s="250"/>
      <c r="K210" s="250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190</v>
      </c>
      <c r="AU210" s="258" t="s">
        <v>88</v>
      </c>
      <c r="AV210" s="14" t="s">
        <v>86</v>
      </c>
      <c r="AW210" s="14" t="s">
        <v>34</v>
      </c>
      <c r="AX210" s="14" t="s">
        <v>78</v>
      </c>
      <c r="AY210" s="258" t="s">
        <v>174</v>
      </c>
    </row>
    <row r="211" s="13" customFormat="1">
      <c r="A211" s="13"/>
      <c r="B211" s="233"/>
      <c r="C211" s="234"/>
      <c r="D211" s="235" t="s">
        <v>190</v>
      </c>
      <c r="E211" s="236" t="s">
        <v>1</v>
      </c>
      <c r="F211" s="237" t="s">
        <v>490</v>
      </c>
      <c r="G211" s="234"/>
      <c r="H211" s="238">
        <v>31.395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190</v>
      </c>
      <c r="AU211" s="244" t="s">
        <v>88</v>
      </c>
      <c r="AV211" s="13" t="s">
        <v>88</v>
      </c>
      <c r="AW211" s="13" t="s">
        <v>34</v>
      </c>
      <c r="AX211" s="13" t="s">
        <v>86</v>
      </c>
      <c r="AY211" s="244" t="s">
        <v>174</v>
      </c>
    </row>
    <row r="212" s="12" customFormat="1" ht="22.8" customHeight="1">
      <c r="A212" s="12"/>
      <c r="B212" s="203"/>
      <c r="C212" s="204"/>
      <c r="D212" s="205" t="s">
        <v>77</v>
      </c>
      <c r="E212" s="217" t="s">
        <v>218</v>
      </c>
      <c r="F212" s="217" t="s">
        <v>293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SUM(P213:P225)</f>
        <v>0</v>
      </c>
      <c r="Q212" s="211"/>
      <c r="R212" s="212">
        <f>SUM(R213:R225)</f>
        <v>0</v>
      </c>
      <c r="S212" s="211"/>
      <c r="T212" s="213">
        <f>SUM(T213:T225)</f>
        <v>0.979294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86</v>
      </c>
      <c r="AT212" s="215" t="s">
        <v>77</v>
      </c>
      <c r="AU212" s="215" t="s">
        <v>86</v>
      </c>
      <c r="AY212" s="214" t="s">
        <v>174</v>
      </c>
      <c r="BK212" s="216">
        <f>SUM(BK213:BK225)</f>
        <v>0</v>
      </c>
    </row>
    <row r="213" s="2" customFormat="1" ht="66.75" customHeight="1">
      <c r="A213" s="38"/>
      <c r="B213" s="39"/>
      <c r="C213" s="219" t="s">
        <v>335</v>
      </c>
      <c r="D213" s="219" t="s">
        <v>176</v>
      </c>
      <c r="E213" s="220" t="s">
        <v>295</v>
      </c>
      <c r="F213" s="221" t="s">
        <v>296</v>
      </c>
      <c r="G213" s="222" t="s">
        <v>179</v>
      </c>
      <c r="H213" s="223">
        <v>31.395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0.017999999999999999</v>
      </c>
      <c r="T213" s="230">
        <f>S213*H213</f>
        <v>0.56511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180</v>
      </c>
      <c r="AT213" s="231" t="s">
        <v>176</v>
      </c>
      <c r="AU213" s="231" t="s">
        <v>88</v>
      </c>
      <c r="AY213" s="17" t="s">
        <v>174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86</v>
      </c>
      <c r="BK213" s="232">
        <f>ROUND(I213*H213,2)</f>
        <v>0</v>
      </c>
      <c r="BL213" s="17" t="s">
        <v>180</v>
      </c>
      <c r="BM213" s="231" t="s">
        <v>491</v>
      </c>
    </row>
    <row r="214" s="2" customFormat="1" ht="76.35" customHeight="1">
      <c r="A214" s="38"/>
      <c r="B214" s="39"/>
      <c r="C214" s="219" t="s">
        <v>407</v>
      </c>
      <c r="D214" s="219" t="s">
        <v>176</v>
      </c>
      <c r="E214" s="220" t="s">
        <v>299</v>
      </c>
      <c r="F214" s="221" t="s">
        <v>300</v>
      </c>
      <c r="G214" s="222" t="s">
        <v>179</v>
      </c>
      <c r="H214" s="223">
        <v>18.007999999999999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43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0.023</v>
      </c>
      <c r="T214" s="230">
        <f>S214*H214</f>
        <v>0.414184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180</v>
      </c>
      <c r="AT214" s="231" t="s">
        <v>176</v>
      </c>
      <c r="AU214" s="231" t="s">
        <v>88</v>
      </c>
      <c r="AY214" s="17" t="s">
        <v>174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86</v>
      </c>
      <c r="BK214" s="232">
        <f>ROUND(I214*H214,2)</f>
        <v>0</v>
      </c>
      <c r="BL214" s="17" t="s">
        <v>180</v>
      </c>
      <c r="BM214" s="231" t="s">
        <v>492</v>
      </c>
    </row>
    <row r="215" s="2" customFormat="1" ht="24.15" customHeight="1">
      <c r="A215" s="38"/>
      <c r="B215" s="39"/>
      <c r="C215" s="219" t="s">
        <v>493</v>
      </c>
      <c r="D215" s="219" t="s">
        <v>176</v>
      </c>
      <c r="E215" s="220" t="s">
        <v>308</v>
      </c>
      <c r="F215" s="221" t="s">
        <v>309</v>
      </c>
      <c r="G215" s="222" t="s">
        <v>179</v>
      </c>
      <c r="H215" s="223">
        <v>116.523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180</v>
      </c>
      <c r="AT215" s="231" t="s">
        <v>176</v>
      </c>
      <c r="AU215" s="231" t="s">
        <v>88</v>
      </c>
      <c r="AY215" s="17" t="s">
        <v>174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180</v>
      </c>
      <c r="BM215" s="231" t="s">
        <v>494</v>
      </c>
    </row>
    <row r="216" s="2" customFormat="1">
      <c r="A216" s="38"/>
      <c r="B216" s="39"/>
      <c r="C216" s="40"/>
      <c r="D216" s="235" t="s">
        <v>201</v>
      </c>
      <c r="E216" s="40"/>
      <c r="F216" s="245" t="s">
        <v>311</v>
      </c>
      <c r="G216" s="40"/>
      <c r="H216" s="40"/>
      <c r="I216" s="246"/>
      <c r="J216" s="40"/>
      <c r="K216" s="40"/>
      <c r="L216" s="44"/>
      <c r="M216" s="247"/>
      <c r="N216" s="24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201</v>
      </c>
      <c r="AU216" s="17" t="s">
        <v>88</v>
      </c>
    </row>
    <row r="217" s="14" customFormat="1">
      <c r="A217" s="14"/>
      <c r="B217" s="249"/>
      <c r="C217" s="250"/>
      <c r="D217" s="235" t="s">
        <v>190</v>
      </c>
      <c r="E217" s="251" t="s">
        <v>1</v>
      </c>
      <c r="F217" s="252" t="s">
        <v>495</v>
      </c>
      <c r="G217" s="250"/>
      <c r="H217" s="251" t="s">
        <v>1</v>
      </c>
      <c r="I217" s="253"/>
      <c r="J217" s="250"/>
      <c r="K217" s="250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190</v>
      </c>
      <c r="AU217" s="258" t="s">
        <v>88</v>
      </c>
      <c r="AV217" s="14" t="s">
        <v>86</v>
      </c>
      <c r="AW217" s="14" t="s">
        <v>34</v>
      </c>
      <c r="AX217" s="14" t="s">
        <v>78</v>
      </c>
      <c r="AY217" s="258" t="s">
        <v>174</v>
      </c>
    </row>
    <row r="218" s="13" customFormat="1">
      <c r="A218" s="13"/>
      <c r="B218" s="233"/>
      <c r="C218" s="234"/>
      <c r="D218" s="235" t="s">
        <v>190</v>
      </c>
      <c r="E218" s="236" t="s">
        <v>1</v>
      </c>
      <c r="F218" s="237" t="s">
        <v>496</v>
      </c>
      <c r="G218" s="234"/>
      <c r="H218" s="238">
        <v>27.599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190</v>
      </c>
      <c r="AU218" s="244" t="s">
        <v>88</v>
      </c>
      <c r="AV218" s="13" t="s">
        <v>88</v>
      </c>
      <c r="AW218" s="13" t="s">
        <v>34</v>
      </c>
      <c r="AX218" s="13" t="s">
        <v>78</v>
      </c>
      <c r="AY218" s="244" t="s">
        <v>174</v>
      </c>
    </row>
    <row r="219" s="14" customFormat="1">
      <c r="A219" s="14"/>
      <c r="B219" s="249"/>
      <c r="C219" s="250"/>
      <c r="D219" s="235" t="s">
        <v>190</v>
      </c>
      <c r="E219" s="251" t="s">
        <v>1</v>
      </c>
      <c r="F219" s="252" t="s">
        <v>497</v>
      </c>
      <c r="G219" s="250"/>
      <c r="H219" s="251" t="s">
        <v>1</v>
      </c>
      <c r="I219" s="253"/>
      <c r="J219" s="250"/>
      <c r="K219" s="250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190</v>
      </c>
      <c r="AU219" s="258" t="s">
        <v>88</v>
      </c>
      <c r="AV219" s="14" t="s">
        <v>86</v>
      </c>
      <c r="AW219" s="14" t="s">
        <v>34</v>
      </c>
      <c r="AX219" s="14" t="s">
        <v>78</v>
      </c>
      <c r="AY219" s="258" t="s">
        <v>174</v>
      </c>
    </row>
    <row r="220" s="13" customFormat="1">
      <c r="A220" s="13"/>
      <c r="B220" s="233"/>
      <c r="C220" s="234"/>
      <c r="D220" s="235" t="s">
        <v>190</v>
      </c>
      <c r="E220" s="236" t="s">
        <v>1</v>
      </c>
      <c r="F220" s="237" t="s">
        <v>498</v>
      </c>
      <c r="G220" s="234"/>
      <c r="H220" s="238">
        <v>5.359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190</v>
      </c>
      <c r="AU220" s="244" t="s">
        <v>88</v>
      </c>
      <c r="AV220" s="13" t="s">
        <v>88</v>
      </c>
      <c r="AW220" s="13" t="s">
        <v>34</v>
      </c>
      <c r="AX220" s="13" t="s">
        <v>78</v>
      </c>
      <c r="AY220" s="244" t="s">
        <v>174</v>
      </c>
    </row>
    <row r="221" s="14" customFormat="1">
      <c r="A221" s="14"/>
      <c r="B221" s="249"/>
      <c r="C221" s="250"/>
      <c r="D221" s="235" t="s">
        <v>190</v>
      </c>
      <c r="E221" s="251" t="s">
        <v>1</v>
      </c>
      <c r="F221" s="252" t="s">
        <v>499</v>
      </c>
      <c r="G221" s="250"/>
      <c r="H221" s="251" t="s">
        <v>1</v>
      </c>
      <c r="I221" s="253"/>
      <c r="J221" s="250"/>
      <c r="K221" s="250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190</v>
      </c>
      <c r="AU221" s="258" t="s">
        <v>88</v>
      </c>
      <c r="AV221" s="14" t="s">
        <v>86</v>
      </c>
      <c r="AW221" s="14" t="s">
        <v>34</v>
      </c>
      <c r="AX221" s="14" t="s">
        <v>78</v>
      </c>
      <c r="AY221" s="258" t="s">
        <v>174</v>
      </c>
    </row>
    <row r="222" s="13" customFormat="1">
      <c r="A222" s="13"/>
      <c r="B222" s="233"/>
      <c r="C222" s="234"/>
      <c r="D222" s="235" t="s">
        <v>190</v>
      </c>
      <c r="E222" s="236" t="s">
        <v>1</v>
      </c>
      <c r="F222" s="237" t="s">
        <v>500</v>
      </c>
      <c r="G222" s="234"/>
      <c r="H222" s="238">
        <v>76.245000000000005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190</v>
      </c>
      <c r="AU222" s="244" t="s">
        <v>88</v>
      </c>
      <c r="AV222" s="13" t="s">
        <v>88</v>
      </c>
      <c r="AW222" s="13" t="s">
        <v>34</v>
      </c>
      <c r="AX222" s="13" t="s">
        <v>78</v>
      </c>
      <c r="AY222" s="244" t="s">
        <v>174</v>
      </c>
    </row>
    <row r="223" s="14" customFormat="1">
      <c r="A223" s="14"/>
      <c r="B223" s="249"/>
      <c r="C223" s="250"/>
      <c r="D223" s="235" t="s">
        <v>190</v>
      </c>
      <c r="E223" s="251" t="s">
        <v>1</v>
      </c>
      <c r="F223" s="252" t="s">
        <v>501</v>
      </c>
      <c r="G223" s="250"/>
      <c r="H223" s="251" t="s">
        <v>1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190</v>
      </c>
      <c r="AU223" s="258" t="s">
        <v>88</v>
      </c>
      <c r="AV223" s="14" t="s">
        <v>86</v>
      </c>
      <c r="AW223" s="14" t="s">
        <v>34</v>
      </c>
      <c r="AX223" s="14" t="s">
        <v>78</v>
      </c>
      <c r="AY223" s="258" t="s">
        <v>174</v>
      </c>
    </row>
    <row r="224" s="13" customFormat="1">
      <c r="A224" s="13"/>
      <c r="B224" s="233"/>
      <c r="C224" s="234"/>
      <c r="D224" s="235" t="s">
        <v>190</v>
      </c>
      <c r="E224" s="236" t="s">
        <v>1</v>
      </c>
      <c r="F224" s="237" t="s">
        <v>502</v>
      </c>
      <c r="G224" s="234"/>
      <c r="H224" s="238">
        <v>7.3200000000000003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190</v>
      </c>
      <c r="AU224" s="244" t="s">
        <v>88</v>
      </c>
      <c r="AV224" s="13" t="s">
        <v>88</v>
      </c>
      <c r="AW224" s="13" t="s">
        <v>34</v>
      </c>
      <c r="AX224" s="13" t="s">
        <v>78</v>
      </c>
      <c r="AY224" s="244" t="s">
        <v>174</v>
      </c>
    </row>
    <row r="225" s="15" customFormat="1">
      <c r="A225" s="15"/>
      <c r="B225" s="259"/>
      <c r="C225" s="260"/>
      <c r="D225" s="235" t="s">
        <v>190</v>
      </c>
      <c r="E225" s="261" t="s">
        <v>1</v>
      </c>
      <c r="F225" s="262" t="s">
        <v>275</v>
      </c>
      <c r="G225" s="260"/>
      <c r="H225" s="263">
        <v>116.523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190</v>
      </c>
      <c r="AU225" s="269" t="s">
        <v>88</v>
      </c>
      <c r="AV225" s="15" t="s">
        <v>180</v>
      </c>
      <c r="AW225" s="15" t="s">
        <v>34</v>
      </c>
      <c r="AX225" s="15" t="s">
        <v>86</v>
      </c>
      <c r="AY225" s="269" t="s">
        <v>174</v>
      </c>
    </row>
    <row r="226" s="12" customFormat="1" ht="22.8" customHeight="1">
      <c r="A226" s="12"/>
      <c r="B226" s="203"/>
      <c r="C226" s="204"/>
      <c r="D226" s="205" t="s">
        <v>77</v>
      </c>
      <c r="E226" s="217" t="s">
        <v>318</v>
      </c>
      <c r="F226" s="217" t="s">
        <v>319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SUM(P227:P230)</f>
        <v>0</v>
      </c>
      <c r="Q226" s="211"/>
      <c r="R226" s="212">
        <f>SUM(R227:R230)</f>
        <v>0</v>
      </c>
      <c r="S226" s="211"/>
      <c r="T226" s="213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86</v>
      </c>
      <c r="AT226" s="215" t="s">
        <v>77</v>
      </c>
      <c r="AU226" s="215" t="s">
        <v>86</v>
      </c>
      <c r="AY226" s="214" t="s">
        <v>174</v>
      </c>
      <c r="BK226" s="216">
        <f>SUM(BK227:BK230)</f>
        <v>0</v>
      </c>
    </row>
    <row r="227" s="2" customFormat="1" ht="44.25" customHeight="1">
      <c r="A227" s="38"/>
      <c r="B227" s="39"/>
      <c r="C227" s="219" t="s">
        <v>503</v>
      </c>
      <c r="D227" s="219" t="s">
        <v>176</v>
      </c>
      <c r="E227" s="220" t="s">
        <v>321</v>
      </c>
      <c r="F227" s="221" t="s">
        <v>322</v>
      </c>
      <c r="G227" s="222" t="s">
        <v>240</v>
      </c>
      <c r="H227" s="223">
        <v>0.97899999999999998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43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180</v>
      </c>
      <c r="AT227" s="231" t="s">
        <v>176</v>
      </c>
      <c r="AU227" s="231" t="s">
        <v>88</v>
      </c>
      <c r="AY227" s="17" t="s">
        <v>174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86</v>
      </c>
      <c r="BK227" s="232">
        <f>ROUND(I227*H227,2)</f>
        <v>0</v>
      </c>
      <c r="BL227" s="17" t="s">
        <v>180</v>
      </c>
      <c r="BM227" s="231" t="s">
        <v>504</v>
      </c>
    </row>
    <row r="228" s="2" customFormat="1" ht="37.8" customHeight="1">
      <c r="A228" s="38"/>
      <c r="B228" s="39"/>
      <c r="C228" s="219" t="s">
        <v>505</v>
      </c>
      <c r="D228" s="219" t="s">
        <v>176</v>
      </c>
      <c r="E228" s="220" t="s">
        <v>325</v>
      </c>
      <c r="F228" s="221" t="s">
        <v>326</v>
      </c>
      <c r="G228" s="222" t="s">
        <v>240</v>
      </c>
      <c r="H228" s="223">
        <v>0.97899999999999998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43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180</v>
      </c>
      <c r="AT228" s="231" t="s">
        <v>176</v>
      </c>
      <c r="AU228" s="231" t="s">
        <v>88</v>
      </c>
      <c r="AY228" s="17" t="s">
        <v>174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86</v>
      </c>
      <c r="BK228" s="232">
        <f>ROUND(I228*H228,2)</f>
        <v>0</v>
      </c>
      <c r="BL228" s="17" t="s">
        <v>180</v>
      </c>
      <c r="BM228" s="231" t="s">
        <v>506</v>
      </c>
    </row>
    <row r="229" s="2" customFormat="1" ht="49.05" customHeight="1">
      <c r="A229" s="38"/>
      <c r="B229" s="39"/>
      <c r="C229" s="219" t="s">
        <v>507</v>
      </c>
      <c r="D229" s="219" t="s">
        <v>176</v>
      </c>
      <c r="E229" s="220" t="s">
        <v>329</v>
      </c>
      <c r="F229" s="221" t="s">
        <v>330</v>
      </c>
      <c r="G229" s="222" t="s">
        <v>240</v>
      </c>
      <c r="H229" s="223">
        <v>13.706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43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180</v>
      </c>
      <c r="AT229" s="231" t="s">
        <v>176</v>
      </c>
      <c r="AU229" s="231" t="s">
        <v>88</v>
      </c>
      <c r="AY229" s="17" t="s">
        <v>174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86</v>
      </c>
      <c r="BK229" s="232">
        <f>ROUND(I229*H229,2)</f>
        <v>0</v>
      </c>
      <c r="BL229" s="17" t="s">
        <v>180</v>
      </c>
      <c r="BM229" s="231" t="s">
        <v>508</v>
      </c>
    </row>
    <row r="230" s="13" customFormat="1">
      <c r="A230" s="13"/>
      <c r="B230" s="233"/>
      <c r="C230" s="234"/>
      <c r="D230" s="235" t="s">
        <v>190</v>
      </c>
      <c r="E230" s="236" t="s">
        <v>1</v>
      </c>
      <c r="F230" s="237" t="s">
        <v>509</v>
      </c>
      <c r="G230" s="234"/>
      <c r="H230" s="238">
        <v>13.706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190</v>
      </c>
      <c r="AU230" s="244" t="s">
        <v>88</v>
      </c>
      <c r="AV230" s="13" t="s">
        <v>88</v>
      </c>
      <c r="AW230" s="13" t="s">
        <v>34</v>
      </c>
      <c r="AX230" s="13" t="s">
        <v>86</v>
      </c>
      <c r="AY230" s="244" t="s">
        <v>174</v>
      </c>
    </row>
    <row r="231" s="12" customFormat="1" ht="22.8" customHeight="1">
      <c r="A231" s="12"/>
      <c r="B231" s="203"/>
      <c r="C231" s="204"/>
      <c r="D231" s="205" t="s">
        <v>77</v>
      </c>
      <c r="E231" s="217" t="s">
        <v>333</v>
      </c>
      <c r="F231" s="217" t="s">
        <v>334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P232</f>
        <v>0</v>
      </c>
      <c r="Q231" s="211"/>
      <c r="R231" s="212">
        <f>R232</f>
        <v>0</v>
      </c>
      <c r="S231" s="211"/>
      <c r="T231" s="213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86</v>
      </c>
      <c r="AT231" s="215" t="s">
        <v>77</v>
      </c>
      <c r="AU231" s="215" t="s">
        <v>86</v>
      </c>
      <c r="AY231" s="214" t="s">
        <v>174</v>
      </c>
      <c r="BK231" s="216">
        <f>BK232</f>
        <v>0</v>
      </c>
    </row>
    <row r="232" s="2" customFormat="1" ht="24.15" customHeight="1">
      <c r="A232" s="38"/>
      <c r="B232" s="39"/>
      <c r="C232" s="219" t="s">
        <v>510</v>
      </c>
      <c r="D232" s="219" t="s">
        <v>176</v>
      </c>
      <c r="E232" s="220" t="s">
        <v>336</v>
      </c>
      <c r="F232" s="221" t="s">
        <v>337</v>
      </c>
      <c r="G232" s="222" t="s">
        <v>240</v>
      </c>
      <c r="H232" s="223">
        <v>119.57899999999999</v>
      </c>
      <c r="I232" s="224"/>
      <c r="J232" s="225">
        <f>ROUND(I232*H232,2)</f>
        <v>0</v>
      </c>
      <c r="K232" s="226"/>
      <c r="L232" s="44"/>
      <c r="M232" s="270" t="s">
        <v>1</v>
      </c>
      <c r="N232" s="271" t="s">
        <v>43</v>
      </c>
      <c r="O232" s="272"/>
      <c r="P232" s="273">
        <f>O232*H232</f>
        <v>0</v>
      </c>
      <c r="Q232" s="273">
        <v>0</v>
      </c>
      <c r="R232" s="273">
        <f>Q232*H232</f>
        <v>0</v>
      </c>
      <c r="S232" s="273">
        <v>0</v>
      </c>
      <c r="T232" s="27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180</v>
      </c>
      <c r="AT232" s="231" t="s">
        <v>176</v>
      </c>
      <c r="AU232" s="231" t="s">
        <v>88</v>
      </c>
      <c r="AY232" s="17" t="s">
        <v>174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86</v>
      </c>
      <c r="BK232" s="232">
        <f>ROUND(I232*H232,2)</f>
        <v>0</v>
      </c>
      <c r="BL232" s="17" t="s">
        <v>180</v>
      </c>
      <c r="BM232" s="231" t="s">
        <v>511</v>
      </c>
    </row>
    <row r="233" s="2" customFormat="1" ht="6.96" customHeight="1">
      <c r="A233" s="38"/>
      <c r="B233" s="66"/>
      <c r="C233" s="67"/>
      <c r="D233" s="67"/>
      <c r="E233" s="67"/>
      <c r="F233" s="67"/>
      <c r="G233" s="67"/>
      <c r="H233" s="67"/>
      <c r="I233" s="67"/>
      <c r="J233" s="67"/>
      <c r="K233" s="67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wyGw38t4wV8h5tiaS9E1kW2loRSyLXpZsiQzGgXjcumsZIHrxay9hnYVoWQWVnWr+tFbipHsgXeoKJNcVZVjVg==" hashValue="ta6ZCuGAdvD/XTk+ZqoLKI2v/borpAHzjKXs2zYpWZN1qmPYRcilJCjT0a2Wd+amLiN3LV5WvbB+wTEnrYnzYQ==" algorithmName="SHA-512" password="CC35"/>
  <autoFilter ref="C123:K23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ROUND((SUM(BE123:BE201)),  2)</f>
        <v>0</v>
      </c>
      <c r="G33" s="38"/>
      <c r="H33" s="38"/>
      <c r="I33" s="155">
        <v>0.20999999999999999</v>
      </c>
      <c r="J33" s="154">
        <f>ROUND(((SUM(BE123:BE201))*I33),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ROUND((SUM(BF123:BF201)),  2)</f>
        <v>0</v>
      </c>
      <c r="G34" s="38"/>
      <c r="H34" s="38"/>
      <c r="I34" s="155">
        <v>0.14999999999999999</v>
      </c>
      <c r="J34" s="154">
        <f>ROUND(((SUM(BF123:BF201))*I34),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Stupeň č. 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155</v>
      </c>
      <c r="E100" s="188"/>
      <c r="F100" s="188"/>
      <c r="G100" s="188"/>
      <c r="H100" s="188"/>
      <c r="I100" s="188"/>
      <c r="J100" s="189">
        <f>J180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156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157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158</v>
      </c>
      <c r="E103" s="188"/>
      <c r="F103" s="188"/>
      <c r="G103" s="188"/>
      <c r="H103" s="188"/>
      <c r="I103" s="188"/>
      <c r="J103" s="189">
        <f>J200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Trusovický potok, Bělkovice-Lašťany - oprava příčných objektů, nánosy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04 - Stupeň č. 4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k.ú. Bělkovice, Lašťany</v>
      </c>
      <c r="G117" s="40"/>
      <c r="H117" s="40"/>
      <c r="I117" s="32" t="s">
        <v>22</v>
      </c>
      <c r="J117" s="79" t="str">
        <f>IF(J12="","",J12)</f>
        <v>20. 7. 2022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>PM, s.p. - Ing. Šefčíková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160</v>
      </c>
      <c r="D122" s="194" t="s">
        <v>63</v>
      </c>
      <c r="E122" s="194" t="s">
        <v>59</v>
      </c>
      <c r="F122" s="194" t="s">
        <v>60</v>
      </c>
      <c r="G122" s="194" t="s">
        <v>161</v>
      </c>
      <c r="H122" s="194" t="s">
        <v>162</v>
      </c>
      <c r="I122" s="194" t="s">
        <v>163</v>
      </c>
      <c r="J122" s="195" t="s">
        <v>148</v>
      </c>
      <c r="K122" s="196" t="s">
        <v>164</v>
      </c>
      <c r="L122" s="197"/>
      <c r="M122" s="100" t="s">
        <v>1</v>
      </c>
      <c r="N122" s="101" t="s">
        <v>42</v>
      </c>
      <c r="O122" s="101" t="s">
        <v>165</v>
      </c>
      <c r="P122" s="101" t="s">
        <v>166</v>
      </c>
      <c r="Q122" s="101" t="s">
        <v>167</v>
      </c>
      <c r="R122" s="101" t="s">
        <v>168</v>
      </c>
      <c r="S122" s="101" t="s">
        <v>169</v>
      </c>
      <c r="T122" s="102" t="s">
        <v>170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171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57.671026180000005</v>
      </c>
      <c r="S123" s="104"/>
      <c r="T123" s="201">
        <f>T124</f>
        <v>31.693404000000001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150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172</v>
      </c>
      <c r="F124" s="206" t="s">
        <v>173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P125+P153+P180+P185+P195+P200</f>
        <v>0</v>
      </c>
      <c r="Q124" s="211"/>
      <c r="R124" s="212">
        <f>R125+R153+R180+R185+R195+R200</f>
        <v>57.671026180000005</v>
      </c>
      <c r="S124" s="211"/>
      <c r="T124" s="213">
        <f>T125+T153+T180+T185+T195+T200</f>
        <v>31.693404000000001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78</v>
      </c>
      <c r="AY124" s="214" t="s">
        <v>174</v>
      </c>
      <c r="BK124" s="216">
        <f>BK125+BK153+BK180+BK185+BK195+BK200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86</v>
      </c>
      <c r="F125" s="217" t="s">
        <v>175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SUM(P126:P152)</f>
        <v>0</v>
      </c>
      <c r="Q125" s="211"/>
      <c r="R125" s="212">
        <f>SUM(R126:R152)</f>
        <v>0.35523000000000005</v>
      </c>
      <c r="S125" s="211"/>
      <c r="T125" s="213">
        <f>SUM(T126:T152)</f>
        <v>31.395600000000002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86</v>
      </c>
      <c r="AY125" s="214" t="s">
        <v>174</v>
      </c>
      <c r="BK125" s="216">
        <f>SUM(BK126:BK152)</f>
        <v>0</v>
      </c>
    </row>
    <row r="126" s="2" customFormat="1" ht="24.15" customHeight="1">
      <c r="A126" s="38"/>
      <c r="B126" s="39"/>
      <c r="C126" s="219" t="s">
        <v>86</v>
      </c>
      <c r="D126" s="219" t="s">
        <v>176</v>
      </c>
      <c r="E126" s="220" t="s">
        <v>177</v>
      </c>
      <c r="F126" s="221" t="s">
        <v>178</v>
      </c>
      <c r="G126" s="222" t="s">
        <v>179</v>
      </c>
      <c r="H126" s="223">
        <v>65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3.0000000000000001E-05</v>
      </c>
      <c r="R126" s="229">
        <f>Q126*H126</f>
        <v>0.0019500000000000001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180</v>
      </c>
      <c r="AT126" s="231" t="s">
        <v>176</v>
      </c>
      <c r="AU126" s="231" t="s">
        <v>88</v>
      </c>
      <c r="AY126" s="17" t="s">
        <v>174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180</v>
      </c>
      <c r="BM126" s="231" t="s">
        <v>513</v>
      </c>
    </row>
    <row r="127" s="2" customFormat="1" ht="49.05" customHeight="1">
      <c r="A127" s="38"/>
      <c r="B127" s="39"/>
      <c r="C127" s="219" t="s">
        <v>88</v>
      </c>
      <c r="D127" s="219" t="s">
        <v>176</v>
      </c>
      <c r="E127" s="220" t="s">
        <v>182</v>
      </c>
      <c r="F127" s="221" t="s">
        <v>183</v>
      </c>
      <c r="G127" s="222" t="s">
        <v>179</v>
      </c>
      <c r="H127" s="223">
        <v>65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514</v>
      </c>
    </row>
    <row r="128" s="2" customFormat="1" ht="33" customHeight="1">
      <c r="A128" s="38"/>
      <c r="B128" s="39"/>
      <c r="C128" s="219" t="s">
        <v>185</v>
      </c>
      <c r="D128" s="219" t="s">
        <v>176</v>
      </c>
      <c r="E128" s="220" t="s">
        <v>342</v>
      </c>
      <c r="F128" s="221" t="s">
        <v>343</v>
      </c>
      <c r="G128" s="222" t="s">
        <v>344</v>
      </c>
      <c r="H128" s="223">
        <v>2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515</v>
      </c>
    </row>
    <row r="129" s="2" customFormat="1" ht="24.15" customHeight="1">
      <c r="A129" s="38"/>
      <c r="B129" s="39"/>
      <c r="C129" s="219" t="s">
        <v>180</v>
      </c>
      <c r="D129" s="219" t="s">
        <v>176</v>
      </c>
      <c r="E129" s="220" t="s">
        <v>346</v>
      </c>
      <c r="F129" s="221" t="s">
        <v>347</v>
      </c>
      <c r="G129" s="222" t="s">
        <v>344</v>
      </c>
      <c r="H129" s="223">
        <v>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516</v>
      </c>
    </row>
    <row r="130" s="2" customFormat="1" ht="49.05" customHeight="1">
      <c r="A130" s="38"/>
      <c r="B130" s="39"/>
      <c r="C130" s="219" t="s">
        <v>196</v>
      </c>
      <c r="D130" s="219" t="s">
        <v>176</v>
      </c>
      <c r="E130" s="220" t="s">
        <v>186</v>
      </c>
      <c r="F130" s="221" t="s">
        <v>187</v>
      </c>
      <c r="G130" s="222" t="s">
        <v>188</v>
      </c>
      <c r="H130" s="223">
        <v>16.524000000000001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1.8999999999999999</v>
      </c>
      <c r="T130" s="230">
        <f>S130*H130</f>
        <v>31.395600000000002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180</v>
      </c>
      <c r="AT130" s="231" t="s">
        <v>176</v>
      </c>
      <c r="AU130" s="231" t="s">
        <v>88</v>
      </c>
      <c r="AY130" s="17" t="s">
        <v>174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180</v>
      </c>
      <c r="BM130" s="231" t="s">
        <v>517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518</v>
      </c>
      <c r="G131" s="234"/>
      <c r="H131" s="238">
        <v>16.524000000000001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86</v>
      </c>
      <c r="AY131" s="244" t="s">
        <v>174</v>
      </c>
    </row>
    <row r="132" s="2" customFormat="1" ht="37.8" customHeight="1">
      <c r="A132" s="38"/>
      <c r="B132" s="39"/>
      <c r="C132" s="219" t="s">
        <v>203</v>
      </c>
      <c r="D132" s="219" t="s">
        <v>176</v>
      </c>
      <c r="E132" s="220" t="s">
        <v>192</v>
      </c>
      <c r="F132" s="221" t="s">
        <v>193</v>
      </c>
      <c r="G132" s="222" t="s">
        <v>188</v>
      </c>
      <c r="H132" s="223">
        <v>41.310000000000002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519</v>
      </c>
    </row>
    <row r="133" s="2" customFormat="1" ht="21.75" customHeight="1">
      <c r="A133" s="38"/>
      <c r="B133" s="39"/>
      <c r="C133" s="219" t="s">
        <v>208</v>
      </c>
      <c r="D133" s="219" t="s">
        <v>176</v>
      </c>
      <c r="E133" s="220" t="s">
        <v>197</v>
      </c>
      <c r="F133" s="221" t="s">
        <v>198</v>
      </c>
      <c r="G133" s="222" t="s">
        <v>199</v>
      </c>
      <c r="H133" s="223">
        <v>16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0.021930000000000002</v>
      </c>
      <c r="R133" s="229">
        <f>Q133*H133</f>
        <v>0.35088000000000003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520</v>
      </c>
    </row>
    <row r="134" s="2" customFormat="1">
      <c r="A134" s="38"/>
      <c r="B134" s="39"/>
      <c r="C134" s="40"/>
      <c r="D134" s="235" t="s">
        <v>201</v>
      </c>
      <c r="E134" s="40"/>
      <c r="F134" s="245" t="s">
        <v>354</v>
      </c>
      <c r="G134" s="40"/>
      <c r="H134" s="40"/>
      <c r="I134" s="246"/>
      <c r="J134" s="40"/>
      <c r="K134" s="40"/>
      <c r="L134" s="44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201</v>
      </c>
      <c r="AU134" s="17" t="s">
        <v>88</v>
      </c>
    </row>
    <row r="135" s="2" customFormat="1" ht="24.15" customHeight="1">
      <c r="A135" s="38"/>
      <c r="B135" s="39"/>
      <c r="C135" s="219" t="s">
        <v>213</v>
      </c>
      <c r="D135" s="219" t="s">
        <v>176</v>
      </c>
      <c r="E135" s="220" t="s">
        <v>204</v>
      </c>
      <c r="F135" s="221" t="s">
        <v>205</v>
      </c>
      <c r="G135" s="222" t="s">
        <v>206</v>
      </c>
      <c r="H135" s="223">
        <v>80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3.0000000000000001E-05</v>
      </c>
      <c r="R135" s="229">
        <f>Q135*H135</f>
        <v>0.0024000000000000002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521</v>
      </c>
    </row>
    <row r="136" s="2" customFormat="1" ht="37.8" customHeight="1">
      <c r="A136" s="38"/>
      <c r="B136" s="39"/>
      <c r="C136" s="219" t="s">
        <v>218</v>
      </c>
      <c r="D136" s="219" t="s">
        <v>176</v>
      </c>
      <c r="E136" s="220" t="s">
        <v>209</v>
      </c>
      <c r="F136" s="221" t="s">
        <v>210</v>
      </c>
      <c r="G136" s="222" t="s">
        <v>211</v>
      </c>
      <c r="H136" s="223">
        <v>10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522</v>
      </c>
    </row>
    <row r="137" s="2" customFormat="1" ht="62.7" customHeight="1">
      <c r="A137" s="38"/>
      <c r="B137" s="39"/>
      <c r="C137" s="219" t="s">
        <v>222</v>
      </c>
      <c r="D137" s="219" t="s">
        <v>176</v>
      </c>
      <c r="E137" s="220" t="s">
        <v>214</v>
      </c>
      <c r="F137" s="221" t="s">
        <v>215</v>
      </c>
      <c r="G137" s="222" t="s">
        <v>188</v>
      </c>
      <c r="H137" s="223">
        <v>4.1310000000000002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523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524</v>
      </c>
      <c r="G138" s="234"/>
      <c r="H138" s="238">
        <v>4.1310000000000002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174</v>
      </c>
    </row>
    <row r="139" s="2" customFormat="1" ht="44.25" customHeight="1">
      <c r="A139" s="38"/>
      <c r="B139" s="39"/>
      <c r="C139" s="219" t="s">
        <v>227</v>
      </c>
      <c r="D139" s="219" t="s">
        <v>176</v>
      </c>
      <c r="E139" s="220" t="s">
        <v>429</v>
      </c>
      <c r="F139" s="221" t="s">
        <v>430</v>
      </c>
      <c r="G139" s="222" t="s">
        <v>188</v>
      </c>
      <c r="H139" s="223">
        <v>1.25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525</v>
      </c>
    </row>
    <row r="140" s="13" customFormat="1">
      <c r="A140" s="13"/>
      <c r="B140" s="233"/>
      <c r="C140" s="234"/>
      <c r="D140" s="235" t="s">
        <v>190</v>
      </c>
      <c r="E140" s="236" t="s">
        <v>1</v>
      </c>
      <c r="F140" s="237" t="s">
        <v>526</v>
      </c>
      <c r="G140" s="234"/>
      <c r="H140" s="238">
        <v>1.25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190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174</v>
      </c>
    </row>
    <row r="141" s="2" customFormat="1" ht="62.7" customHeight="1">
      <c r="A141" s="38"/>
      <c r="B141" s="39"/>
      <c r="C141" s="219" t="s">
        <v>231</v>
      </c>
      <c r="D141" s="219" t="s">
        <v>176</v>
      </c>
      <c r="E141" s="220" t="s">
        <v>219</v>
      </c>
      <c r="F141" s="221" t="s">
        <v>220</v>
      </c>
      <c r="G141" s="222" t="s">
        <v>188</v>
      </c>
      <c r="H141" s="223">
        <v>5.3810000000000002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527</v>
      </c>
    </row>
    <row r="142" s="13" customFormat="1">
      <c r="A142" s="13"/>
      <c r="B142" s="233"/>
      <c r="C142" s="234"/>
      <c r="D142" s="235" t="s">
        <v>190</v>
      </c>
      <c r="E142" s="236" t="s">
        <v>1</v>
      </c>
      <c r="F142" s="237" t="s">
        <v>528</v>
      </c>
      <c r="G142" s="234"/>
      <c r="H142" s="238">
        <v>5.3810000000000002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190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174</v>
      </c>
    </row>
    <row r="143" s="2" customFormat="1" ht="66.75" customHeight="1">
      <c r="A143" s="38"/>
      <c r="B143" s="39"/>
      <c r="C143" s="219" t="s">
        <v>237</v>
      </c>
      <c r="D143" s="219" t="s">
        <v>176</v>
      </c>
      <c r="E143" s="220" t="s">
        <v>223</v>
      </c>
      <c r="F143" s="221" t="s">
        <v>224</v>
      </c>
      <c r="G143" s="222" t="s">
        <v>188</v>
      </c>
      <c r="H143" s="223">
        <v>26.905000000000001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529</v>
      </c>
    </row>
    <row r="144" s="13" customFormat="1">
      <c r="A144" s="13"/>
      <c r="B144" s="233"/>
      <c r="C144" s="234"/>
      <c r="D144" s="235" t="s">
        <v>190</v>
      </c>
      <c r="E144" s="236" t="s">
        <v>1</v>
      </c>
      <c r="F144" s="237" t="s">
        <v>530</v>
      </c>
      <c r="G144" s="234"/>
      <c r="H144" s="238">
        <v>26.905000000000001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190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174</v>
      </c>
    </row>
    <row r="145" s="2" customFormat="1" ht="44.25" customHeight="1">
      <c r="A145" s="38"/>
      <c r="B145" s="39"/>
      <c r="C145" s="219" t="s">
        <v>244</v>
      </c>
      <c r="D145" s="219" t="s">
        <v>176</v>
      </c>
      <c r="E145" s="220" t="s">
        <v>228</v>
      </c>
      <c r="F145" s="221" t="s">
        <v>229</v>
      </c>
      <c r="G145" s="222" t="s">
        <v>188</v>
      </c>
      <c r="H145" s="223">
        <v>5.3810000000000002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180</v>
      </c>
      <c r="AT145" s="231" t="s">
        <v>176</v>
      </c>
      <c r="AU145" s="231" t="s">
        <v>88</v>
      </c>
      <c r="AY145" s="17" t="s">
        <v>174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180</v>
      </c>
      <c r="BM145" s="231" t="s">
        <v>531</v>
      </c>
    </row>
    <row r="146" s="2" customFormat="1" ht="37.8" customHeight="1">
      <c r="A146" s="38"/>
      <c r="B146" s="39"/>
      <c r="C146" s="219" t="s">
        <v>8</v>
      </c>
      <c r="D146" s="219" t="s">
        <v>176</v>
      </c>
      <c r="E146" s="220" t="s">
        <v>232</v>
      </c>
      <c r="F146" s="221" t="s">
        <v>233</v>
      </c>
      <c r="G146" s="222" t="s">
        <v>188</v>
      </c>
      <c r="H146" s="223">
        <v>17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532</v>
      </c>
    </row>
    <row r="147" s="2" customFormat="1">
      <c r="A147" s="38"/>
      <c r="B147" s="39"/>
      <c r="C147" s="40"/>
      <c r="D147" s="235" t="s">
        <v>201</v>
      </c>
      <c r="E147" s="40"/>
      <c r="F147" s="245" t="s">
        <v>235</v>
      </c>
      <c r="G147" s="40"/>
      <c r="H147" s="40"/>
      <c r="I147" s="246"/>
      <c r="J147" s="40"/>
      <c r="K147" s="40"/>
      <c r="L147" s="44"/>
      <c r="M147" s="247"/>
      <c r="N147" s="24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201</v>
      </c>
      <c r="AU147" s="17" t="s">
        <v>88</v>
      </c>
    </row>
    <row r="148" s="13" customFormat="1">
      <c r="A148" s="13"/>
      <c r="B148" s="233"/>
      <c r="C148" s="234"/>
      <c r="D148" s="235" t="s">
        <v>190</v>
      </c>
      <c r="E148" s="236" t="s">
        <v>1</v>
      </c>
      <c r="F148" s="237" t="s">
        <v>533</v>
      </c>
      <c r="G148" s="234"/>
      <c r="H148" s="238">
        <v>17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190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174</v>
      </c>
    </row>
    <row r="149" s="2" customFormat="1" ht="44.25" customHeight="1">
      <c r="A149" s="38"/>
      <c r="B149" s="39"/>
      <c r="C149" s="219" t="s">
        <v>253</v>
      </c>
      <c r="D149" s="219" t="s">
        <v>176</v>
      </c>
      <c r="E149" s="220" t="s">
        <v>238</v>
      </c>
      <c r="F149" s="221" t="s">
        <v>239</v>
      </c>
      <c r="G149" s="222" t="s">
        <v>240</v>
      </c>
      <c r="H149" s="223">
        <v>9.6859999999999999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534</v>
      </c>
    </row>
    <row r="150" s="13" customFormat="1">
      <c r="A150" s="13"/>
      <c r="B150" s="233"/>
      <c r="C150" s="234"/>
      <c r="D150" s="235" t="s">
        <v>190</v>
      </c>
      <c r="E150" s="236" t="s">
        <v>1</v>
      </c>
      <c r="F150" s="237" t="s">
        <v>535</v>
      </c>
      <c r="G150" s="234"/>
      <c r="H150" s="238">
        <v>9.6859999999999999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190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174</v>
      </c>
    </row>
    <row r="151" s="2" customFormat="1" ht="49.05" customHeight="1">
      <c r="A151" s="38"/>
      <c r="B151" s="39"/>
      <c r="C151" s="219" t="s">
        <v>258</v>
      </c>
      <c r="D151" s="219" t="s">
        <v>176</v>
      </c>
      <c r="E151" s="220" t="s">
        <v>442</v>
      </c>
      <c r="F151" s="221" t="s">
        <v>443</v>
      </c>
      <c r="G151" s="222" t="s">
        <v>179</v>
      </c>
      <c r="H151" s="223">
        <v>6.2999999999999998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536</v>
      </c>
    </row>
    <row r="152" s="13" customFormat="1">
      <c r="A152" s="13"/>
      <c r="B152" s="233"/>
      <c r="C152" s="234"/>
      <c r="D152" s="235" t="s">
        <v>190</v>
      </c>
      <c r="E152" s="236" t="s">
        <v>1</v>
      </c>
      <c r="F152" s="237" t="s">
        <v>537</v>
      </c>
      <c r="G152" s="234"/>
      <c r="H152" s="238">
        <v>6.2999999999999998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190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174</v>
      </c>
    </row>
    <row r="153" s="12" customFormat="1" ht="22.8" customHeight="1">
      <c r="A153" s="12"/>
      <c r="B153" s="203"/>
      <c r="C153" s="204"/>
      <c r="D153" s="205" t="s">
        <v>77</v>
      </c>
      <c r="E153" s="217" t="s">
        <v>180</v>
      </c>
      <c r="F153" s="217" t="s">
        <v>257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SUM(P154:P179)</f>
        <v>0</v>
      </c>
      <c r="Q153" s="211"/>
      <c r="R153" s="212">
        <f>SUM(R154:R179)</f>
        <v>56.329460700000006</v>
      </c>
      <c r="S153" s="211"/>
      <c r="T153" s="213">
        <f>SUM(T154:T179)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86</v>
      </c>
      <c r="AT153" s="215" t="s">
        <v>77</v>
      </c>
      <c r="AU153" s="215" t="s">
        <v>86</v>
      </c>
      <c r="AY153" s="214" t="s">
        <v>174</v>
      </c>
      <c r="BK153" s="216">
        <f>SUM(BK154:BK179)</f>
        <v>0</v>
      </c>
    </row>
    <row r="154" s="2" customFormat="1" ht="37.8" customHeight="1">
      <c r="A154" s="38"/>
      <c r="B154" s="39"/>
      <c r="C154" s="219" t="s">
        <v>262</v>
      </c>
      <c r="D154" s="219" t="s">
        <v>176</v>
      </c>
      <c r="E154" s="220" t="s">
        <v>259</v>
      </c>
      <c r="F154" s="221" t="s">
        <v>260</v>
      </c>
      <c r="G154" s="222" t="s">
        <v>179</v>
      </c>
      <c r="H154" s="223">
        <v>42.810000000000002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538</v>
      </c>
    </row>
    <row r="155" s="14" customFormat="1">
      <c r="A155" s="14"/>
      <c r="B155" s="249"/>
      <c r="C155" s="250"/>
      <c r="D155" s="235" t="s">
        <v>190</v>
      </c>
      <c r="E155" s="251" t="s">
        <v>1</v>
      </c>
      <c r="F155" s="252" t="s">
        <v>539</v>
      </c>
      <c r="G155" s="250"/>
      <c r="H155" s="251" t="s">
        <v>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190</v>
      </c>
      <c r="AU155" s="258" t="s">
        <v>88</v>
      </c>
      <c r="AV155" s="14" t="s">
        <v>86</v>
      </c>
      <c r="AW155" s="14" t="s">
        <v>34</v>
      </c>
      <c r="AX155" s="14" t="s">
        <v>78</v>
      </c>
      <c r="AY155" s="258" t="s">
        <v>174</v>
      </c>
    </row>
    <row r="156" s="13" customFormat="1">
      <c r="A156" s="13"/>
      <c r="B156" s="233"/>
      <c r="C156" s="234"/>
      <c r="D156" s="235" t="s">
        <v>190</v>
      </c>
      <c r="E156" s="236" t="s">
        <v>1</v>
      </c>
      <c r="F156" s="237" t="s">
        <v>540</v>
      </c>
      <c r="G156" s="234"/>
      <c r="H156" s="238">
        <v>1.5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190</v>
      </c>
      <c r="AU156" s="244" t="s">
        <v>88</v>
      </c>
      <c r="AV156" s="13" t="s">
        <v>88</v>
      </c>
      <c r="AW156" s="13" t="s">
        <v>34</v>
      </c>
      <c r="AX156" s="13" t="s">
        <v>78</v>
      </c>
      <c r="AY156" s="244" t="s">
        <v>174</v>
      </c>
    </row>
    <row r="157" s="14" customFormat="1">
      <c r="A157" s="14"/>
      <c r="B157" s="249"/>
      <c r="C157" s="250"/>
      <c r="D157" s="235" t="s">
        <v>190</v>
      </c>
      <c r="E157" s="251" t="s">
        <v>1</v>
      </c>
      <c r="F157" s="252" t="s">
        <v>541</v>
      </c>
      <c r="G157" s="250"/>
      <c r="H157" s="251" t="s">
        <v>1</v>
      </c>
      <c r="I157" s="253"/>
      <c r="J157" s="250"/>
      <c r="K157" s="250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190</v>
      </c>
      <c r="AU157" s="258" t="s">
        <v>88</v>
      </c>
      <c r="AV157" s="14" t="s">
        <v>86</v>
      </c>
      <c r="AW157" s="14" t="s">
        <v>34</v>
      </c>
      <c r="AX157" s="14" t="s">
        <v>78</v>
      </c>
      <c r="AY157" s="258" t="s">
        <v>174</v>
      </c>
    </row>
    <row r="158" s="13" customFormat="1">
      <c r="A158" s="13"/>
      <c r="B158" s="233"/>
      <c r="C158" s="234"/>
      <c r="D158" s="235" t="s">
        <v>190</v>
      </c>
      <c r="E158" s="236" t="s">
        <v>1</v>
      </c>
      <c r="F158" s="237" t="s">
        <v>542</v>
      </c>
      <c r="G158" s="234"/>
      <c r="H158" s="238">
        <v>41.310000000000002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190</v>
      </c>
      <c r="AU158" s="244" t="s">
        <v>88</v>
      </c>
      <c r="AV158" s="13" t="s">
        <v>88</v>
      </c>
      <c r="AW158" s="13" t="s">
        <v>34</v>
      </c>
      <c r="AX158" s="13" t="s">
        <v>78</v>
      </c>
      <c r="AY158" s="244" t="s">
        <v>174</v>
      </c>
    </row>
    <row r="159" s="15" customFormat="1">
      <c r="A159" s="15"/>
      <c r="B159" s="259"/>
      <c r="C159" s="260"/>
      <c r="D159" s="235" t="s">
        <v>190</v>
      </c>
      <c r="E159" s="261" t="s">
        <v>1</v>
      </c>
      <c r="F159" s="262" t="s">
        <v>275</v>
      </c>
      <c r="G159" s="260"/>
      <c r="H159" s="263">
        <v>42.810000000000002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190</v>
      </c>
      <c r="AU159" s="269" t="s">
        <v>88</v>
      </c>
      <c r="AV159" s="15" t="s">
        <v>180</v>
      </c>
      <c r="AW159" s="15" t="s">
        <v>34</v>
      </c>
      <c r="AX159" s="15" t="s">
        <v>86</v>
      </c>
      <c r="AY159" s="269" t="s">
        <v>174</v>
      </c>
    </row>
    <row r="160" s="2" customFormat="1" ht="44.25" customHeight="1">
      <c r="A160" s="38"/>
      <c r="B160" s="39"/>
      <c r="C160" s="219" t="s">
        <v>267</v>
      </c>
      <c r="D160" s="219" t="s">
        <v>176</v>
      </c>
      <c r="E160" s="220" t="s">
        <v>268</v>
      </c>
      <c r="F160" s="221" t="s">
        <v>269</v>
      </c>
      <c r="G160" s="222" t="s">
        <v>188</v>
      </c>
      <c r="H160" s="223">
        <v>7.7750000000000004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2.13408</v>
      </c>
      <c r="R160" s="229">
        <f>Q160*H160</f>
        <v>16.592472000000001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543</v>
      </c>
    </row>
    <row r="161" s="14" customFormat="1">
      <c r="A161" s="14"/>
      <c r="B161" s="249"/>
      <c r="C161" s="250"/>
      <c r="D161" s="235" t="s">
        <v>190</v>
      </c>
      <c r="E161" s="251" t="s">
        <v>1</v>
      </c>
      <c r="F161" s="252" t="s">
        <v>544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190</v>
      </c>
      <c r="AU161" s="258" t="s">
        <v>88</v>
      </c>
      <c r="AV161" s="14" t="s">
        <v>86</v>
      </c>
      <c r="AW161" s="14" t="s">
        <v>34</v>
      </c>
      <c r="AX161" s="14" t="s">
        <v>78</v>
      </c>
      <c r="AY161" s="258" t="s">
        <v>174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545</v>
      </c>
      <c r="G162" s="234"/>
      <c r="H162" s="238">
        <v>5.0250000000000004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190</v>
      </c>
      <c r="AU162" s="244" t="s">
        <v>88</v>
      </c>
      <c r="AV162" s="13" t="s">
        <v>88</v>
      </c>
      <c r="AW162" s="13" t="s">
        <v>34</v>
      </c>
      <c r="AX162" s="13" t="s">
        <v>78</v>
      </c>
      <c r="AY162" s="244" t="s">
        <v>174</v>
      </c>
    </row>
    <row r="163" s="14" customFormat="1">
      <c r="A163" s="14"/>
      <c r="B163" s="249"/>
      <c r="C163" s="250"/>
      <c r="D163" s="235" t="s">
        <v>190</v>
      </c>
      <c r="E163" s="251" t="s">
        <v>1</v>
      </c>
      <c r="F163" s="252" t="s">
        <v>546</v>
      </c>
      <c r="G163" s="250"/>
      <c r="H163" s="251" t="s">
        <v>1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190</v>
      </c>
      <c r="AU163" s="258" t="s">
        <v>88</v>
      </c>
      <c r="AV163" s="14" t="s">
        <v>86</v>
      </c>
      <c r="AW163" s="14" t="s">
        <v>34</v>
      </c>
      <c r="AX163" s="14" t="s">
        <v>78</v>
      </c>
      <c r="AY163" s="258" t="s">
        <v>174</v>
      </c>
    </row>
    <row r="164" s="13" customFormat="1">
      <c r="A164" s="13"/>
      <c r="B164" s="233"/>
      <c r="C164" s="234"/>
      <c r="D164" s="235" t="s">
        <v>190</v>
      </c>
      <c r="E164" s="236" t="s">
        <v>1</v>
      </c>
      <c r="F164" s="237" t="s">
        <v>526</v>
      </c>
      <c r="G164" s="234"/>
      <c r="H164" s="238">
        <v>1.25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190</v>
      </c>
      <c r="AU164" s="244" t="s">
        <v>88</v>
      </c>
      <c r="AV164" s="13" t="s">
        <v>88</v>
      </c>
      <c r="AW164" s="13" t="s">
        <v>34</v>
      </c>
      <c r="AX164" s="13" t="s">
        <v>78</v>
      </c>
      <c r="AY164" s="244" t="s">
        <v>174</v>
      </c>
    </row>
    <row r="165" s="14" customFormat="1">
      <c r="A165" s="14"/>
      <c r="B165" s="249"/>
      <c r="C165" s="250"/>
      <c r="D165" s="235" t="s">
        <v>190</v>
      </c>
      <c r="E165" s="251" t="s">
        <v>1</v>
      </c>
      <c r="F165" s="252" t="s">
        <v>271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190</v>
      </c>
      <c r="AU165" s="258" t="s">
        <v>88</v>
      </c>
      <c r="AV165" s="14" t="s">
        <v>86</v>
      </c>
      <c r="AW165" s="14" t="s">
        <v>34</v>
      </c>
      <c r="AX165" s="14" t="s">
        <v>78</v>
      </c>
      <c r="AY165" s="258" t="s">
        <v>174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272</v>
      </c>
      <c r="G166" s="234"/>
      <c r="H166" s="238">
        <v>1.5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190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174</v>
      </c>
    </row>
    <row r="167" s="15" customFormat="1">
      <c r="A167" s="15"/>
      <c r="B167" s="259"/>
      <c r="C167" s="260"/>
      <c r="D167" s="235" t="s">
        <v>190</v>
      </c>
      <c r="E167" s="261" t="s">
        <v>1</v>
      </c>
      <c r="F167" s="262" t="s">
        <v>275</v>
      </c>
      <c r="G167" s="260"/>
      <c r="H167" s="263">
        <v>7.7750000000000004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9" t="s">
        <v>190</v>
      </c>
      <c r="AU167" s="269" t="s">
        <v>88</v>
      </c>
      <c r="AV167" s="15" t="s">
        <v>180</v>
      </c>
      <c r="AW167" s="15" t="s">
        <v>34</v>
      </c>
      <c r="AX167" s="15" t="s">
        <v>86</v>
      </c>
      <c r="AY167" s="269" t="s">
        <v>174</v>
      </c>
    </row>
    <row r="168" s="2" customFormat="1" ht="49.05" customHeight="1">
      <c r="A168" s="38"/>
      <c r="B168" s="39"/>
      <c r="C168" s="219" t="s">
        <v>276</v>
      </c>
      <c r="D168" s="219" t="s">
        <v>176</v>
      </c>
      <c r="E168" s="220" t="s">
        <v>463</v>
      </c>
      <c r="F168" s="221" t="s">
        <v>464</v>
      </c>
      <c r="G168" s="222" t="s">
        <v>179</v>
      </c>
      <c r="H168" s="223">
        <v>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180</v>
      </c>
      <c r="AT168" s="231" t="s">
        <v>176</v>
      </c>
      <c r="AU168" s="231" t="s">
        <v>88</v>
      </c>
      <c r="AY168" s="17" t="s">
        <v>174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180</v>
      </c>
      <c r="BM168" s="231" t="s">
        <v>547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548</v>
      </c>
      <c r="G169" s="234"/>
      <c r="H169" s="238">
        <v>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2" customFormat="1" ht="37.8" customHeight="1">
      <c r="A170" s="38"/>
      <c r="B170" s="39"/>
      <c r="C170" s="219" t="s">
        <v>7</v>
      </c>
      <c r="D170" s="219" t="s">
        <v>176</v>
      </c>
      <c r="E170" s="220" t="s">
        <v>467</v>
      </c>
      <c r="F170" s="221" t="s">
        <v>468</v>
      </c>
      <c r="G170" s="222" t="s">
        <v>188</v>
      </c>
      <c r="H170" s="223">
        <v>2.25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1.9967999999999999</v>
      </c>
      <c r="R170" s="229">
        <f>Q170*H170</f>
        <v>4.4927999999999999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180</v>
      </c>
      <c r="AT170" s="231" t="s">
        <v>176</v>
      </c>
      <c r="AU170" s="231" t="s">
        <v>88</v>
      </c>
      <c r="AY170" s="17" t="s">
        <v>174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180</v>
      </c>
      <c r="BM170" s="231" t="s">
        <v>549</v>
      </c>
    </row>
    <row r="171" s="13" customFormat="1">
      <c r="A171" s="13"/>
      <c r="B171" s="233"/>
      <c r="C171" s="234"/>
      <c r="D171" s="235" t="s">
        <v>190</v>
      </c>
      <c r="E171" s="236" t="s">
        <v>1</v>
      </c>
      <c r="F171" s="237" t="s">
        <v>550</v>
      </c>
      <c r="G171" s="234"/>
      <c r="H171" s="238">
        <v>2.25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174</v>
      </c>
    </row>
    <row r="172" s="2" customFormat="1" ht="33" customHeight="1">
      <c r="A172" s="38"/>
      <c r="B172" s="39"/>
      <c r="C172" s="219" t="s">
        <v>287</v>
      </c>
      <c r="D172" s="219" t="s">
        <v>176</v>
      </c>
      <c r="E172" s="220" t="s">
        <v>474</v>
      </c>
      <c r="F172" s="221" t="s">
        <v>475</v>
      </c>
      <c r="G172" s="222" t="s">
        <v>179</v>
      </c>
      <c r="H172" s="223">
        <v>6.2999999999999998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551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552</v>
      </c>
      <c r="G173" s="234"/>
      <c r="H173" s="238">
        <v>6.2999999999999998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174</v>
      </c>
    </row>
    <row r="174" s="2" customFormat="1" ht="44.25" customHeight="1">
      <c r="A174" s="38"/>
      <c r="B174" s="39"/>
      <c r="C174" s="219" t="s">
        <v>294</v>
      </c>
      <c r="D174" s="219" t="s">
        <v>176</v>
      </c>
      <c r="E174" s="220" t="s">
        <v>277</v>
      </c>
      <c r="F174" s="221" t="s">
        <v>278</v>
      </c>
      <c r="G174" s="222" t="s">
        <v>179</v>
      </c>
      <c r="H174" s="223">
        <v>42.810000000000002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0.82326999999999995</v>
      </c>
      <c r="R174" s="229">
        <f>Q174*H174</f>
        <v>35.244188700000002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553</v>
      </c>
    </row>
    <row r="175" s="14" customFormat="1">
      <c r="A175" s="14"/>
      <c r="B175" s="249"/>
      <c r="C175" s="250"/>
      <c r="D175" s="235" t="s">
        <v>190</v>
      </c>
      <c r="E175" s="251" t="s">
        <v>1</v>
      </c>
      <c r="F175" s="252" t="s">
        <v>541</v>
      </c>
      <c r="G175" s="250"/>
      <c r="H175" s="251" t="s">
        <v>1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190</v>
      </c>
      <c r="AU175" s="258" t="s">
        <v>88</v>
      </c>
      <c r="AV175" s="14" t="s">
        <v>86</v>
      </c>
      <c r="AW175" s="14" t="s">
        <v>34</v>
      </c>
      <c r="AX175" s="14" t="s">
        <v>78</v>
      </c>
      <c r="AY175" s="258" t="s">
        <v>174</v>
      </c>
    </row>
    <row r="176" s="13" customFormat="1">
      <c r="A176" s="13"/>
      <c r="B176" s="233"/>
      <c r="C176" s="234"/>
      <c r="D176" s="235" t="s">
        <v>190</v>
      </c>
      <c r="E176" s="236" t="s">
        <v>1</v>
      </c>
      <c r="F176" s="237" t="s">
        <v>542</v>
      </c>
      <c r="G176" s="234"/>
      <c r="H176" s="238">
        <v>41.310000000000002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190</v>
      </c>
      <c r="AU176" s="244" t="s">
        <v>88</v>
      </c>
      <c r="AV176" s="13" t="s">
        <v>88</v>
      </c>
      <c r="AW176" s="13" t="s">
        <v>34</v>
      </c>
      <c r="AX176" s="13" t="s">
        <v>78</v>
      </c>
      <c r="AY176" s="244" t="s">
        <v>174</v>
      </c>
    </row>
    <row r="177" s="14" customFormat="1">
      <c r="A177" s="14"/>
      <c r="B177" s="249"/>
      <c r="C177" s="250"/>
      <c r="D177" s="235" t="s">
        <v>190</v>
      </c>
      <c r="E177" s="251" t="s">
        <v>1</v>
      </c>
      <c r="F177" s="252" t="s">
        <v>421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190</v>
      </c>
      <c r="AU177" s="258" t="s">
        <v>88</v>
      </c>
      <c r="AV177" s="14" t="s">
        <v>86</v>
      </c>
      <c r="AW177" s="14" t="s">
        <v>34</v>
      </c>
      <c r="AX177" s="14" t="s">
        <v>78</v>
      </c>
      <c r="AY177" s="258" t="s">
        <v>174</v>
      </c>
    </row>
    <row r="178" s="13" customFormat="1">
      <c r="A178" s="13"/>
      <c r="B178" s="233"/>
      <c r="C178" s="234"/>
      <c r="D178" s="235" t="s">
        <v>190</v>
      </c>
      <c r="E178" s="236" t="s">
        <v>1</v>
      </c>
      <c r="F178" s="237" t="s">
        <v>540</v>
      </c>
      <c r="G178" s="234"/>
      <c r="H178" s="238">
        <v>1.5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190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174</v>
      </c>
    </row>
    <row r="179" s="15" customFormat="1">
      <c r="A179" s="15"/>
      <c r="B179" s="259"/>
      <c r="C179" s="260"/>
      <c r="D179" s="235" t="s">
        <v>190</v>
      </c>
      <c r="E179" s="261" t="s">
        <v>1</v>
      </c>
      <c r="F179" s="262" t="s">
        <v>275</v>
      </c>
      <c r="G179" s="260"/>
      <c r="H179" s="263">
        <v>42.810000000000002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190</v>
      </c>
      <c r="AU179" s="269" t="s">
        <v>88</v>
      </c>
      <c r="AV179" s="15" t="s">
        <v>180</v>
      </c>
      <c r="AW179" s="15" t="s">
        <v>34</v>
      </c>
      <c r="AX179" s="15" t="s">
        <v>86</v>
      </c>
      <c r="AY179" s="269" t="s">
        <v>174</v>
      </c>
    </row>
    <row r="180" s="12" customFormat="1" ht="22.8" customHeight="1">
      <c r="A180" s="12"/>
      <c r="B180" s="203"/>
      <c r="C180" s="204"/>
      <c r="D180" s="205" t="s">
        <v>77</v>
      </c>
      <c r="E180" s="217" t="s">
        <v>203</v>
      </c>
      <c r="F180" s="217" t="s">
        <v>281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SUM(P181:P184)</f>
        <v>0</v>
      </c>
      <c r="Q180" s="211"/>
      <c r="R180" s="212">
        <f>SUM(R181:R184)</f>
        <v>0.98633547999999993</v>
      </c>
      <c r="S180" s="211"/>
      <c r="T180" s="213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86</v>
      </c>
      <c r="AT180" s="215" t="s">
        <v>77</v>
      </c>
      <c r="AU180" s="215" t="s">
        <v>86</v>
      </c>
      <c r="AY180" s="214" t="s">
        <v>174</v>
      </c>
      <c r="BK180" s="216">
        <f>SUM(BK181:BK184)</f>
        <v>0</v>
      </c>
    </row>
    <row r="181" s="2" customFormat="1" ht="44.25" customHeight="1">
      <c r="A181" s="38"/>
      <c r="B181" s="39"/>
      <c r="C181" s="219" t="s">
        <v>298</v>
      </c>
      <c r="D181" s="219" t="s">
        <v>176</v>
      </c>
      <c r="E181" s="220" t="s">
        <v>282</v>
      </c>
      <c r="F181" s="221" t="s">
        <v>283</v>
      </c>
      <c r="G181" s="222" t="s">
        <v>179</v>
      </c>
      <c r="H181" s="223">
        <v>1.248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0.13075999999999999</v>
      </c>
      <c r="R181" s="229">
        <f>Q181*H181</f>
        <v>0.16318848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180</v>
      </c>
      <c r="AT181" s="231" t="s">
        <v>176</v>
      </c>
      <c r="AU181" s="231" t="s">
        <v>88</v>
      </c>
      <c r="AY181" s="17" t="s">
        <v>174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180</v>
      </c>
      <c r="BM181" s="231" t="s">
        <v>554</v>
      </c>
    </row>
    <row r="182" s="13" customFormat="1">
      <c r="A182" s="13"/>
      <c r="B182" s="233"/>
      <c r="C182" s="234"/>
      <c r="D182" s="235" t="s">
        <v>190</v>
      </c>
      <c r="E182" s="236" t="s">
        <v>1</v>
      </c>
      <c r="F182" s="237" t="s">
        <v>555</v>
      </c>
      <c r="G182" s="234"/>
      <c r="H182" s="238">
        <v>1.248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190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174</v>
      </c>
    </row>
    <row r="183" s="2" customFormat="1" ht="37.8" customHeight="1">
      <c r="A183" s="38"/>
      <c r="B183" s="39"/>
      <c r="C183" s="219" t="s">
        <v>302</v>
      </c>
      <c r="D183" s="219" t="s">
        <v>176</v>
      </c>
      <c r="E183" s="220" t="s">
        <v>288</v>
      </c>
      <c r="F183" s="221" t="s">
        <v>289</v>
      </c>
      <c r="G183" s="222" t="s">
        <v>179</v>
      </c>
      <c r="H183" s="223">
        <v>14.949999999999999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0.055059999999999998</v>
      </c>
      <c r="R183" s="229">
        <f>Q183*H183</f>
        <v>0.82314699999999996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180</v>
      </c>
      <c r="AT183" s="231" t="s">
        <v>176</v>
      </c>
      <c r="AU183" s="231" t="s">
        <v>88</v>
      </c>
      <c r="AY183" s="17" t="s">
        <v>174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180</v>
      </c>
      <c r="BM183" s="231" t="s">
        <v>556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557</v>
      </c>
      <c r="G184" s="234"/>
      <c r="H184" s="238">
        <v>14.949999999999999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174</v>
      </c>
    </row>
    <row r="185" s="12" customFormat="1" ht="22.8" customHeight="1">
      <c r="A185" s="12"/>
      <c r="B185" s="203"/>
      <c r="C185" s="204"/>
      <c r="D185" s="205" t="s">
        <v>77</v>
      </c>
      <c r="E185" s="217" t="s">
        <v>218</v>
      </c>
      <c r="F185" s="217" t="s">
        <v>293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SUM(P186:P194)</f>
        <v>0</v>
      </c>
      <c r="Q185" s="211"/>
      <c r="R185" s="212">
        <f>SUM(R186:R194)</f>
        <v>0</v>
      </c>
      <c r="S185" s="211"/>
      <c r="T185" s="213">
        <f>SUM(T186:T194)</f>
        <v>0.29780399999999996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86</v>
      </c>
      <c r="AT185" s="215" t="s">
        <v>77</v>
      </c>
      <c r="AU185" s="215" t="s">
        <v>86</v>
      </c>
      <c r="AY185" s="214" t="s">
        <v>174</v>
      </c>
      <c r="BK185" s="216">
        <f>SUM(BK186:BK194)</f>
        <v>0</v>
      </c>
    </row>
    <row r="186" s="2" customFormat="1" ht="66.75" customHeight="1">
      <c r="A186" s="38"/>
      <c r="B186" s="39"/>
      <c r="C186" s="219" t="s">
        <v>307</v>
      </c>
      <c r="D186" s="219" t="s">
        <v>176</v>
      </c>
      <c r="E186" s="220" t="s">
        <v>295</v>
      </c>
      <c r="F186" s="221" t="s">
        <v>296</v>
      </c>
      <c r="G186" s="222" t="s">
        <v>179</v>
      </c>
      <c r="H186" s="223">
        <v>14.949999999999999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43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0.017999999999999999</v>
      </c>
      <c r="T186" s="230">
        <f>S186*H186</f>
        <v>0.26909999999999995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180</v>
      </c>
      <c r="AT186" s="231" t="s">
        <v>176</v>
      </c>
      <c r="AU186" s="231" t="s">
        <v>88</v>
      </c>
      <c r="AY186" s="17" t="s">
        <v>174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86</v>
      </c>
      <c r="BK186" s="232">
        <f>ROUND(I186*H186,2)</f>
        <v>0</v>
      </c>
      <c r="BL186" s="17" t="s">
        <v>180</v>
      </c>
      <c r="BM186" s="231" t="s">
        <v>558</v>
      </c>
    </row>
    <row r="187" s="2" customFormat="1" ht="76.35" customHeight="1">
      <c r="A187" s="38"/>
      <c r="B187" s="39"/>
      <c r="C187" s="219" t="s">
        <v>320</v>
      </c>
      <c r="D187" s="219" t="s">
        <v>176</v>
      </c>
      <c r="E187" s="220" t="s">
        <v>299</v>
      </c>
      <c r="F187" s="221" t="s">
        <v>300</v>
      </c>
      <c r="G187" s="222" t="s">
        <v>179</v>
      </c>
      <c r="H187" s="223">
        <v>1.248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0.023</v>
      </c>
      <c r="T187" s="230">
        <f>S187*H187</f>
        <v>0.028704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180</v>
      </c>
      <c r="AT187" s="231" t="s">
        <v>176</v>
      </c>
      <c r="AU187" s="231" t="s">
        <v>88</v>
      </c>
      <c r="AY187" s="17" t="s">
        <v>174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180</v>
      </c>
      <c r="BM187" s="231" t="s">
        <v>559</v>
      </c>
    </row>
    <row r="188" s="2" customFormat="1" ht="24.15" customHeight="1">
      <c r="A188" s="38"/>
      <c r="B188" s="39"/>
      <c r="C188" s="219" t="s">
        <v>324</v>
      </c>
      <c r="D188" s="219" t="s">
        <v>176</v>
      </c>
      <c r="E188" s="220" t="s">
        <v>308</v>
      </c>
      <c r="F188" s="221" t="s">
        <v>309</v>
      </c>
      <c r="G188" s="222" t="s">
        <v>179</v>
      </c>
      <c r="H188" s="223">
        <v>52.338000000000001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560</v>
      </c>
    </row>
    <row r="189" s="2" customFormat="1">
      <c r="A189" s="38"/>
      <c r="B189" s="39"/>
      <c r="C189" s="40"/>
      <c r="D189" s="235" t="s">
        <v>201</v>
      </c>
      <c r="E189" s="40"/>
      <c r="F189" s="245" t="s">
        <v>311</v>
      </c>
      <c r="G189" s="40"/>
      <c r="H189" s="40"/>
      <c r="I189" s="246"/>
      <c r="J189" s="40"/>
      <c r="K189" s="40"/>
      <c r="L189" s="44"/>
      <c r="M189" s="247"/>
      <c r="N189" s="24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201</v>
      </c>
      <c r="AU189" s="17" t="s">
        <v>88</v>
      </c>
    </row>
    <row r="190" s="14" customFormat="1">
      <c r="A190" s="14"/>
      <c r="B190" s="249"/>
      <c r="C190" s="250"/>
      <c r="D190" s="235" t="s">
        <v>190</v>
      </c>
      <c r="E190" s="251" t="s">
        <v>1</v>
      </c>
      <c r="F190" s="252" t="s">
        <v>561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190</v>
      </c>
      <c r="AU190" s="258" t="s">
        <v>88</v>
      </c>
      <c r="AV190" s="14" t="s">
        <v>86</v>
      </c>
      <c r="AW190" s="14" t="s">
        <v>34</v>
      </c>
      <c r="AX190" s="14" t="s">
        <v>78</v>
      </c>
      <c r="AY190" s="258" t="s">
        <v>174</v>
      </c>
    </row>
    <row r="191" s="13" customFormat="1">
      <c r="A191" s="13"/>
      <c r="B191" s="233"/>
      <c r="C191" s="234"/>
      <c r="D191" s="235" t="s">
        <v>190</v>
      </c>
      <c r="E191" s="236" t="s">
        <v>1</v>
      </c>
      <c r="F191" s="237" t="s">
        <v>562</v>
      </c>
      <c r="G191" s="234"/>
      <c r="H191" s="238">
        <v>7.4880000000000004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190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174</v>
      </c>
    </row>
    <row r="192" s="14" customFormat="1">
      <c r="A192" s="14"/>
      <c r="B192" s="249"/>
      <c r="C192" s="250"/>
      <c r="D192" s="235" t="s">
        <v>190</v>
      </c>
      <c r="E192" s="251" t="s">
        <v>1</v>
      </c>
      <c r="F192" s="252" t="s">
        <v>563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190</v>
      </c>
      <c r="AU192" s="258" t="s">
        <v>88</v>
      </c>
      <c r="AV192" s="14" t="s">
        <v>86</v>
      </c>
      <c r="AW192" s="14" t="s">
        <v>34</v>
      </c>
      <c r="AX192" s="14" t="s">
        <v>78</v>
      </c>
      <c r="AY192" s="258" t="s">
        <v>174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564</v>
      </c>
      <c r="G193" s="234"/>
      <c r="H193" s="238">
        <v>44.850000000000001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78</v>
      </c>
      <c r="AY193" s="244" t="s">
        <v>174</v>
      </c>
    </row>
    <row r="194" s="15" customFormat="1">
      <c r="A194" s="15"/>
      <c r="B194" s="259"/>
      <c r="C194" s="260"/>
      <c r="D194" s="235" t="s">
        <v>190</v>
      </c>
      <c r="E194" s="261" t="s">
        <v>1</v>
      </c>
      <c r="F194" s="262" t="s">
        <v>275</v>
      </c>
      <c r="G194" s="260"/>
      <c r="H194" s="263">
        <v>52.338000000000001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9" t="s">
        <v>190</v>
      </c>
      <c r="AU194" s="269" t="s">
        <v>88</v>
      </c>
      <c r="AV194" s="15" t="s">
        <v>180</v>
      </c>
      <c r="AW194" s="15" t="s">
        <v>34</v>
      </c>
      <c r="AX194" s="15" t="s">
        <v>86</v>
      </c>
      <c r="AY194" s="269" t="s">
        <v>174</v>
      </c>
    </row>
    <row r="195" s="12" customFormat="1" ht="22.8" customHeight="1">
      <c r="A195" s="12"/>
      <c r="B195" s="203"/>
      <c r="C195" s="204"/>
      <c r="D195" s="205" t="s">
        <v>77</v>
      </c>
      <c r="E195" s="217" t="s">
        <v>318</v>
      </c>
      <c r="F195" s="217" t="s">
        <v>319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SUM(P196:P199)</f>
        <v>0</v>
      </c>
      <c r="Q195" s="211"/>
      <c r="R195" s="212">
        <f>SUM(R196:R199)</f>
        <v>0</v>
      </c>
      <c r="S195" s="211"/>
      <c r="T195" s="213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77</v>
      </c>
      <c r="AU195" s="215" t="s">
        <v>86</v>
      </c>
      <c r="AY195" s="214" t="s">
        <v>174</v>
      </c>
      <c r="BK195" s="216">
        <f>SUM(BK196:BK199)</f>
        <v>0</v>
      </c>
    </row>
    <row r="196" s="2" customFormat="1" ht="44.25" customHeight="1">
      <c r="A196" s="38"/>
      <c r="B196" s="39"/>
      <c r="C196" s="219" t="s">
        <v>328</v>
      </c>
      <c r="D196" s="219" t="s">
        <v>176</v>
      </c>
      <c r="E196" s="220" t="s">
        <v>321</v>
      </c>
      <c r="F196" s="221" t="s">
        <v>322</v>
      </c>
      <c r="G196" s="222" t="s">
        <v>240</v>
      </c>
      <c r="H196" s="223">
        <v>0.29799999999999999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180</v>
      </c>
      <c r="AT196" s="231" t="s">
        <v>176</v>
      </c>
      <c r="AU196" s="231" t="s">
        <v>88</v>
      </c>
      <c r="AY196" s="17" t="s">
        <v>174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180</v>
      </c>
      <c r="BM196" s="231" t="s">
        <v>565</v>
      </c>
    </row>
    <row r="197" s="2" customFormat="1" ht="37.8" customHeight="1">
      <c r="A197" s="38"/>
      <c r="B197" s="39"/>
      <c r="C197" s="219" t="s">
        <v>335</v>
      </c>
      <c r="D197" s="219" t="s">
        <v>176</v>
      </c>
      <c r="E197" s="220" t="s">
        <v>325</v>
      </c>
      <c r="F197" s="221" t="s">
        <v>326</v>
      </c>
      <c r="G197" s="222" t="s">
        <v>240</v>
      </c>
      <c r="H197" s="223">
        <v>0.29799999999999999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566</v>
      </c>
    </row>
    <row r="198" s="2" customFormat="1" ht="49.05" customHeight="1">
      <c r="A198" s="38"/>
      <c r="B198" s="39"/>
      <c r="C198" s="219" t="s">
        <v>407</v>
      </c>
      <c r="D198" s="219" t="s">
        <v>176</v>
      </c>
      <c r="E198" s="220" t="s">
        <v>329</v>
      </c>
      <c r="F198" s="221" t="s">
        <v>330</v>
      </c>
      <c r="G198" s="222" t="s">
        <v>240</v>
      </c>
      <c r="H198" s="223">
        <v>4.1719999999999997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567</v>
      </c>
    </row>
    <row r="199" s="13" customFormat="1">
      <c r="A199" s="13"/>
      <c r="B199" s="233"/>
      <c r="C199" s="234"/>
      <c r="D199" s="235" t="s">
        <v>190</v>
      </c>
      <c r="E199" s="236" t="s">
        <v>1</v>
      </c>
      <c r="F199" s="237" t="s">
        <v>568</v>
      </c>
      <c r="G199" s="234"/>
      <c r="H199" s="238">
        <v>4.1719999999999997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190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174</v>
      </c>
    </row>
    <row r="200" s="12" customFormat="1" ht="22.8" customHeight="1">
      <c r="A200" s="12"/>
      <c r="B200" s="203"/>
      <c r="C200" s="204"/>
      <c r="D200" s="205" t="s">
        <v>77</v>
      </c>
      <c r="E200" s="217" t="s">
        <v>333</v>
      </c>
      <c r="F200" s="217" t="s">
        <v>334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P201</f>
        <v>0</v>
      </c>
      <c r="Q200" s="211"/>
      <c r="R200" s="212">
        <f>R201</f>
        <v>0</v>
      </c>
      <c r="S200" s="211"/>
      <c r="T200" s="213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86</v>
      </c>
      <c r="AT200" s="215" t="s">
        <v>77</v>
      </c>
      <c r="AU200" s="215" t="s">
        <v>86</v>
      </c>
      <c r="AY200" s="214" t="s">
        <v>174</v>
      </c>
      <c r="BK200" s="216">
        <f>BK201</f>
        <v>0</v>
      </c>
    </row>
    <row r="201" s="2" customFormat="1" ht="24.15" customHeight="1">
      <c r="A201" s="38"/>
      <c r="B201" s="39"/>
      <c r="C201" s="219" t="s">
        <v>493</v>
      </c>
      <c r="D201" s="219" t="s">
        <v>176</v>
      </c>
      <c r="E201" s="220" t="s">
        <v>336</v>
      </c>
      <c r="F201" s="221" t="s">
        <v>337</v>
      </c>
      <c r="G201" s="222" t="s">
        <v>240</v>
      </c>
      <c r="H201" s="223">
        <v>57.670999999999999</v>
      </c>
      <c r="I201" s="224"/>
      <c r="J201" s="225">
        <f>ROUND(I201*H201,2)</f>
        <v>0</v>
      </c>
      <c r="K201" s="226"/>
      <c r="L201" s="44"/>
      <c r="M201" s="270" t="s">
        <v>1</v>
      </c>
      <c r="N201" s="271" t="s">
        <v>43</v>
      </c>
      <c r="O201" s="272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569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Amvynd92in8cmZaz3WielTCHbkjvvRhNcweaHfKZ3r/KuON2ZKzej6Z843yHkF2rWfeh/Epo/XSqGkxoNBL/iQ==" hashValue="pF++/mGfsnXlNMgg/8bGGVlS+iLeTllmM7/atrvKZE8x+9vGYEbkQblp3Lz+yLCV4U1zZcApc3WSfiJcDCE98g==" algorithmName="SHA-512" password="CC35"/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ROUND((SUM(BE124:BE186)),  2)</f>
        <v>0</v>
      </c>
      <c r="G33" s="38"/>
      <c r="H33" s="38"/>
      <c r="I33" s="155">
        <v>0.20999999999999999</v>
      </c>
      <c r="J33" s="154">
        <f>ROUND(((SUM(BE124:BE186))*I33),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ROUND((SUM(BF124:BF186)),  2)</f>
        <v>0</v>
      </c>
      <c r="G34" s="38"/>
      <c r="H34" s="38"/>
      <c r="I34" s="155">
        <v>0.14999999999999999</v>
      </c>
      <c r="J34" s="154">
        <f>ROUND(((SUM(BF124:BF186))*I34),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Stupeň č.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J180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J185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05 - Stupeň č. 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38.565921039999999</v>
      </c>
      <c r="S124" s="104"/>
      <c r="T124" s="201">
        <f>T125</f>
        <v>16.953555999999999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P126+P147+P152+P163+P170+P180+P185</f>
        <v>0</v>
      </c>
      <c r="Q125" s="211"/>
      <c r="R125" s="212">
        <f>R126+R147+R152+R163+R170+R180+R185</f>
        <v>38.565921039999999</v>
      </c>
      <c r="S125" s="211"/>
      <c r="T125" s="213">
        <f>T126+T147+T152+T163+T170+T180+T185</f>
        <v>16.953555999999999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BK126+BK147+BK152+BK163+BK170+BK180+BK185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SUM(P127:P146)</f>
        <v>0</v>
      </c>
      <c r="Q126" s="211"/>
      <c r="R126" s="212">
        <f>SUM(R127:R146)</f>
        <v>0.30957000000000001</v>
      </c>
      <c r="S126" s="211"/>
      <c r="T126" s="213">
        <f>SUM(T127:T146)</f>
        <v>16.719999999999999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SUM(BK127:BK146)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0.00015000000000000001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571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572</v>
      </c>
    </row>
    <row r="129" s="2" customFormat="1" ht="49.05" customHeight="1">
      <c r="A129" s="38"/>
      <c r="B129" s="39"/>
      <c r="C129" s="219" t="s">
        <v>185</v>
      </c>
      <c r="D129" s="219" t="s">
        <v>176</v>
      </c>
      <c r="E129" s="220" t="s">
        <v>186</v>
      </c>
      <c r="F129" s="221" t="s">
        <v>187</v>
      </c>
      <c r="G129" s="222" t="s">
        <v>188</v>
      </c>
      <c r="H129" s="223">
        <v>8.8000000000000007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1.8999999999999999</v>
      </c>
      <c r="T129" s="230">
        <f>S129*H129</f>
        <v>16.719999999999999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573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574</v>
      </c>
      <c r="G130" s="234"/>
      <c r="H130" s="238">
        <v>8.8000000000000007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190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174</v>
      </c>
    </row>
    <row r="131" s="2" customFormat="1" ht="37.8" customHeight="1">
      <c r="A131" s="38"/>
      <c r="B131" s="39"/>
      <c r="C131" s="219" t="s">
        <v>180</v>
      </c>
      <c r="D131" s="219" t="s">
        <v>176</v>
      </c>
      <c r="E131" s="220" t="s">
        <v>192</v>
      </c>
      <c r="F131" s="221" t="s">
        <v>193</v>
      </c>
      <c r="G131" s="222" t="s">
        <v>188</v>
      </c>
      <c r="H131" s="223">
        <v>8.8000000000000007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575</v>
      </c>
    </row>
    <row r="132" s="2" customFormat="1" ht="21.75" customHeight="1">
      <c r="A132" s="38"/>
      <c r="B132" s="39"/>
      <c r="C132" s="219" t="s">
        <v>196</v>
      </c>
      <c r="D132" s="219" t="s">
        <v>176</v>
      </c>
      <c r="E132" s="220" t="s">
        <v>197</v>
      </c>
      <c r="F132" s="221" t="s">
        <v>198</v>
      </c>
      <c r="G132" s="222" t="s">
        <v>199</v>
      </c>
      <c r="H132" s="223">
        <v>14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0.021930000000000002</v>
      </c>
      <c r="R132" s="229">
        <f>Q132*H132</f>
        <v>0.30702000000000002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180</v>
      </c>
      <c r="AT132" s="231" t="s">
        <v>176</v>
      </c>
      <c r="AU132" s="231" t="s">
        <v>88</v>
      </c>
      <c r="AY132" s="17" t="s">
        <v>174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180</v>
      </c>
      <c r="BM132" s="231" t="s">
        <v>576</v>
      </c>
    </row>
    <row r="133" s="2" customFormat="1">
      <c r="A133" s="38"/>
      <c r="B133" s="39"/>
      <c r="C133" s="40"/>
      <c r="D133" s="235" t="s">
        <v>201</v>
      </c>
      <c r="E133" s="40"/>
      <c r="F133" s="245" t="s">
        <v>354</v>
      </c>
      <c r="G133" s="40"/>
      <c r="H133" s="40"/>
      <c r="I133" s="246"/>
      <c r="J133" s="40"/>
      <c r="K133" s="40"/>
      <c r="L133" s="44"/>
      <c r="M133" s="247"/>
      <c r="N133" s="24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201</v>
      </c>
      <c r="AU133" s="17" t="s">
        <v>88</v>
      </c>
    </row>
    <row r="134" s="2" customFormat="1" ht="24.15" customHeight="1">
      <c r="A134" s="38"/>
      <c r="B134" s="39"/>
      <c r="C134" s="219" t="s">
        <v>203</v>
      </c>
      <c r="D134" s="219" t="s">
        <v>176</v>
      </c>
      <c r="E134" s="220" t="s">
        <v>204</v>
      </c>
      <c r="F134" s="221" t="s">
        <v>205</v>
      </c>
      <c r="G134" s="222" t="s">
        <v>206</v>
      </c>
      <c r="H134" s="223">
        <v>80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3.0000000000000001E-05</v>
      </c>
      <c r="R134" s="229">
        <f>Q134*H134</f>
        <v>0.0024000000000000002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180</v>
      </c>
      <c r="AT134" s="231" t="s">
        <v>176</v>
      </c>
      <c r="AU134" s="231" t="s">
        <v>88</v>
      </c>
      <c r="AY134" s="17" t="s">
        <v>174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180</v>
      </c>
      <c r="BM134" s="231" t="s">
        <v>577</v>
      </c>
    </row>
    <row r="135" s="2" customFormat="1" ht="37.8" customHeight="1">
      <c r="A135" s="38"/>
      <c r="B135" s="39"/>
      <c r="C135" s="219" t="s">
        <v>208</v>
      </c>
      <c r="D135" s="219" t="s">
        <v>176</v>
      </c>
      <c r="E135" s="220" t="s">
        <v>209</v>
      </c>
      <c r="F135" s="221" t="s">
        <v>210</v>
      </c>
      <c r="G135" s="222" t="s">
        <v>211</v>
      </c>
      <c r="H135" s="223">
        <v>10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578</v>
      </c>
    </row>
    <row r="136" s="2" customFormat="1" ht="62.7" customHeight="1">
      <c r="A136" s="38"/>
      <c r="B136" s="39"/>
      <c r="C136" s="219" t="s">
        <v>213</v>
      </c>
      <c r="D136" s="219" t="s">
        <v>176</v>
      </c>
      <c r="E136" s="220" t="s">
        <v>214</v>
      </c>
      <c r="F136" s="221" t="s">
        <v>215</v>
      </c>
      <c r="G136" s="222" t="s">
        <v>188</v>
      </c>
      <c r="H136" s="223">
        <v>14.801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579</v>
      </c>
    </row>
    <row r="137" s="13" customFormat="1">
      <c r="A137" s="13"/>
      <c r="B137" s="233"/>
      <c r="C137" s="234"/>
      <c r="D137" s="235" t="s">
        <v>190</v>
      </c>
      <c r="E137" s="236" t="s">
        <v>1</v>
      </c>
      <c r="F137" s="237" t="s">
        <v>580</v>
      </c>
      <c r="G137" s="234"/>
      <c r="H137" s="238">
        <v>14.801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190</v>
      </c>
      <c r="AU137" s="244" t="s">
        <v>88</v>
      </c>
      <c r="AV137" s="13" t="s">
        <v>88</v>
      </c>
      <c r="AW137" s="13" t="s">
        <v>34</v>
      </c>
      <c r="AX137" s="13" t="s">
        <v>86</v>
      </c>
      <c r="AY137" s="244" t="s">
        <v>174</v>
      </c>
    </row>
    <row r="138" s="2" customFormat="1" ht="62.7" customHeight="1">
      <c r="A138" s="38"/>
      <c r="B138" s="39"/>
      <c r="C138" s="219" t="s">
        <v>218</v>
      </c>
      <c r="D138" s="219" t="s">
        <v>176</v>
      </c>
      <c r="E138" s="220" t="s">
        <v>219</v>
      </c>
      <c r="F138" s="221" t="s">
        <v>220</v>
      </c>
      <c r="G138" s="222" t="s">
        <v>188</v>
      </c>
      <c r="H138" s="223">
        <v>14.801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581</v>
      </c>
    </row>
    <row r="139" s="2" customFormat="1" ht="66.75" customHeight="1">
      <c r="A139" s="38"/>
      <c r="B139" s="39"/>
      <c r="C139" s="219" t="s">
        <v>222</v>
      </c>
      <c r="D139" s="219" t="s">
        <v>176</v>
      </c>
      <c r="E139" s="220" t="s">
        <v>223</v>
      </c>
      <c r="F139" s="221" t="s">
        <v>224</v>
      </c>
      <c r="G139" s="222" t="s">
        <v>188</v>
      </c>
      <c r="H139" s="223">
        <v>74.004999999999995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582</v>
      </c>
    </row>
    <row r="140" s="13" customFormat="1">
      <c r="A140" s="13"/>
      <c r="B140" s="233"/>
      <c r="C140" s="234"/>
      <c r="D140" s="235" t="s">
        <v>190</v>
      </c>
      <c r="E140" s="236" t="s">
        <v>1</v>
      </c>
      <c r="F140" s="237" t="s">
        <v>583</v>
      </c>
      <c r="G140" s="234"/>
      <c r="H140" s="238">
        <v>74.004999999999995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190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174</v>
      </c>
    </row>
    <row r="141" s="2" customFormat="1" ht="44.25" customHeight="1">
      <c r="A141" s="38"/>
      <c r="B141" s="39"/>
      <c r="C141" s="219" t="s">
        <v>227</v>
      </c>
      <c r="D141" s="219" t="s">
        <v>176</v>
      </c>
      <c r="E141" s="220" t="s">
        <v>228</v>
      </c>
      <c r="F141" s="221" t="s">
        <v>229</v>
      </c>
      <c r="G141" s="222" t="s">
        <v>188</v>
      </c>
      <c r="H141" s="223">
        <v>14.801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180</v>
      </c>
      <c r="AT141" s="231" t="s">
        <v>176</v>
      </c>
      <c r="AU141" s="231" t="s">
        <v>88</v>
      </c>
      <c r="AY141" s="17" t="s">
        <v>174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180</v>
      </c>
      <c r="BM141" s="231" t="s">
        <v>584</v>
      </c>
    </row>
    <row r="142" s="2" customFormat="1" ht="37.8" customHeight="1">
      <c r="A142" s="38"/>
      <c r="B142" s="39"/>
      <c r="C142" s="219" t="s">
        <v>231</v>
      </c>
      <c r="D142" s="219" t="s">
        <v>176</v>
      </c>
      <c r="E142" s="220" t="s">
        <v>232</v>
      </c>
      <c r="F142" s="221" t="s">
        <v>233</v>
      </c>
      <c r="G142" s="222" t="s">
        <v>188</v>
      </c>
      <c r="H142" s="223">
        <v>17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585</v>
      </c>
    </row>
    <row r="143" s="2" customFormat="1">
      <c r="A143" s="38"/>
      <c r="B143" s="39"/>
      <c r="C143" s="40"/>
      <c r="D143" s="235" t="s">
        <v>201</v>
      </c>
      <c r="E143" s="40"/>
      <c r="F143" s="245" t="s">
        <v>235</v>
      </c>
      <c r="G143" s="40"/>
      <c r="H143" s="40"/>
      <c r="I143" s="246"/>
      <c r="J143" s="40"/>
      <c r="K143" s="40"/>
      <c r="L143" s="44"/>
      <c r="M143" s="247"/>
      <c r="N143" s="24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201</v>
      </c>
      <c r="AU143" s="17" t="s">
        <v>88</v>
      </c>
    </row>
    <row r="144" s="13" customFormat="1">
      <c r="A144" s="13"/>
      <c r="B144" s="233"/>
      <c r="C144" s="234"/>
      <c r="D144" s="235" t="s">
        <v>190</v>
      </c>
      <c r="E144" s="236" t="s">
        <v>1</v>
      </c>
      <c r="F144" s="237" t="s">
        <v>586</v>
      </c>
      <c r="G144" s="234"/>
      <c r="H144" s="238">
        <v>17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190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174</v>
      </c>
    </row>
    <row r="145" s="2" customFormat="1" ht="44.25" customHeight="1">
      <c r="A145" s="38"/>
      <c r="B145" s="39"/>
      <c r="C145" s="219" t="s">
        <v>237</v>
      </c>
      <c r="D145" s="219" t="s">
        <v>176</v>
      </c>
      <c r="E145" s="220" t="s">
        <v>238</v>
      </c>
      <c r="F145" s="221" t="s">
        <v>239</v>
      </c>
      <c r="G145" s="222" t="s">
        <v>240</v>
      </c>
      <c r="H145" s="223">
        <v>26.641999999999999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180</v>
      </c>
      <c r="AT145" s="231" t="s">
        <v>176</v>
      </c>
      <c r="AU145" s="231" t="s">
        <v>88</v>
      </c>
      <c r="AY145" s="17" t="s">
        <v>174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180</v>
      </c>
      <c r="BM145" s="231" t="s">
        <v>587</v>
      </c>
    </row>
    <row r="146" s="13" customFormat="1">
      <c r="A146" s="13"/>
      <c r="B146" s="233"/>
      <c r="C146" s="234"/>
      <c r="D146" s="235" t="s">
        <v>190</v>
      </c>
      <c r="E146" s="236" t="s">
        <v>1</v>
      </c>
      <c r="F146" s="237" t="s">
        <v>588</v>
      </c>
      <c r="G146" s="234"/>
      <c r="H146" s="238">
        <v>26.641999999999999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190</v>
      </c>
      <c r="AU146" s="244" t="s">
        <v>88</v>
      </c>
      <c r="AV146" s="13" t="s">
        <v>88</v>
      </c>
      <c r="AW146" s="13" t="s">
        <v>34</v>
      </c>
      <c r="AX146" s="13" t="s">
        <v>86</v>
      </c>
      <c r="AY146" s="244" t="s">
        <v>174</v>
      </c>
    </row>
    <row r="147" s="12" customFormat="1" ht="22.8" customHeight="1">
      <c r="A147" s="12"/>
      <c r="B147" s="203"/>
      <c r="C147" s="204"/>
      <c r="D147" s="205" t="s">
        <v>77</v>
      </c>
      <c r="E147" s="217" t="s">
        <v>185</v>
      </c>
      <c r="F147" s="217" t="s">
        <v>243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SUM(P148:P151)</f>
        <v>0</v>
      </c>
      <c r="Q147" s="211"/>
      <c r="R147" s="212">
        <f>SUM(R148:R151)</f>
        <v>8.1085435199999996</v>
      </c>
      <c r="S147" s="211"/>
      <c r="T147" s="213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86</v>
      </c>
      <c r="AT147" s="215" t="s">
        <v>77</v>
      </c>
      <c r="AU147" s="215" t="s">
        <v>86</v>
      </c>
      <c r="AY147" s="214" t="s">
        <v>174</v>
      </c>
      <c r="BK147" s="216">
        <f>SUM(BK148:BK151)</f>
        <v>0</v>
      </c>
    </row>
    <row r="148" s="2" customFormat="1" ht="78" customHeight="1">
      <c r="A148" s="38"/>
      <c r="B148" s="39"/>
      <c r="C148" s="219" t="s">
        <v>244</v>
      </c>
      <c r="D148" s="219" t="s">
        <v>176</v>
      </c>
      <c r="E148" s="220" t="s">
        <v>371</v>
      </c>
      <c r="F148" s="221" t="s">
        <v>372</v>
      </c>
      <c r="G148" s="222" t="s">
        <v>188</v>
      </c>
      <c r="H148" s="223">
        <v>2.6040000000000001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3.11388</v>
      </c>
      <c r="R148" s="229">
        <f>Q148*H148</f>
        <v>8.1085435199999996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589</v>
      </c>
    </row>
    <row r="149" s="14" customFormat="1">
      <c r="A149" s="14"/>
      <c r="B149" s="249"/>
      <c r="C149" s="250"/>
      <c r="D149" s="235" t="s">
        <v>190</v>
      </c>
      <c r="E149" s="251" t="s">
        <v>1</v>
      </c>
      <c r="F149" s="252" t="s">
        <v>374</v>
      </c>
      <c r="G149" s="250"/>
      <c r="H149" s="251" t="s">
        <v>1</v>
      </c>
      <c r="I149" s="253"/>
      <c r="J149" s="250"/>
      <c r="K149" s="250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190</v>
      </c>
      <c r="AU149" s="258" t="s">
        <v>88</v>
      </c>
      <c r="AV149" s="14" t="s">
        <v>86</v>
      </c>
      <c r="AW149" s="14" t="s">
        <v>34</v>
      </c>
      <c r="AX149" s="14" t="s">
        <v>78</v>
      </c>
      <c r="AY149" s="258" t="s">
        <v>174</v>
      </c>
    </row>
    <row r="150" s="13" customFormat="1">
      <c r="A150" s="13"/>
      <c r="B150" s="233"/>
      <c r="C150" s="234"/>
      <c r="D150" s="235" t="s">
        <v>190</v>
      </c>
      <c r="E150" s="236" t="s">
        <v>1</v>
      </c>
      <c r="F150" s="237" t="s">
        <v>590</v>
      </c>
      <c r="G150" s="234"/>
      <c r="H150" s="238">
        <v>2.6040000000000001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190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174</v>
      </c>
    </row>
    <row r="151" s="2" customFormat="1" ht="37.8" customHeight="1">
      <c r="A151" s="38"/>
      <c r="B151" s="39"/>
      <c r="C151" s="219" t="s">
        <v>8</v>
      </c>
      <c r="D151" s="219" t="s">
        <v>176</v>
      </c>
      <c r="E151" s="220" t="s">
        <v>376</v>
      </c>
      <c r="F151" s="221" t="s">
        <v>377</v>
      </c>
      <c r="G151" s="222" t="s">
        <v>378</v>
      </c>
      <c r="H151" s="223">
        <v>25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591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180</v>
      </c>
      <c r="F152" s="217" t="s">
        <v>257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SUM(P153:P162)</f>
        <v>0</v>
      </c>
      <c r="Q152" s="211"/>
      <c r="R152" s="212">
        <f>SUM(R153:R162)</f>
        <v>28.969470999999999</v>
      </c>
      <c r="S152" s="211"/>
      <c r="T152" s="213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174</v>
      </c>
      <c r="BK152" s="216">
        <f>SUM(BK153:BK162)</f>
        <v>0</v>
      </c>
    </row>
    <row r="153" s="2" customFormat="1" ht="37.8" customHeight="1">
      <c r="A153" s="38"/>
      <c r="B153" s="39"/>
      <c r="C153" s="219" t="s">
        <v>253</v>
      </c>
      <c r="D153" s="219" t="s">
        <v>176</v>
      </c>
      <c r="E153" s="220" t="s">
        <v>259</v>
      </c>
      <c r="F153" s="221" t="s">
        <v>260</v>
      </c>
      <c r="G153" s="222" t="s">
        <v>179</v>
      </c>
      <c r="H153" s="223">
        <v>31.300000000000001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180</v>
      </c>
      <c r="AT153" s="231" t="s">
        <v>176</v>
      </c>
      <c r="AU153" s="231" t="s">
        <v>88</v>
      </c>
      <c r="AY153" s="17" t="s">
        <v>174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180</v>
      </c>
      <c r="BM153" s="231" t="s">
        <v>592</v>
      </c>
    </row>
    <row r="154" s="14" customFormat="1">
      <c r="A154" s="14"/>
      <c r="B154" s="249"/>
      <c r="C154" s="250"/>
      <c r="D154" s="235" t="s">
        <v>190</v>
      </c>
      <c r="E154" s="251" t="s">
        <v>1</v>
      </c>
      <c r="F154" s="252" t="s">
        <v>593</v>
      </c>
      <c r="G154" s="250"/>
      <c r="H154" s="251" t="s">
        <v>1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190</v>
      </c>
      <c r="AU154" s="258" t="s">
        <v>88</v>
      </c>
      <c r="AV154" s="14" t="s">
        <v>86</v>
      </c>
      <c r="AW154" s="14" t="s">
        <v>34</v>
      </c>
      <c r="AX154" s="14" t="s">
        <v>78</v>
      </c>
      <c r="AY154" s="258" t="s">
        <v>174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594</v>
      </c>
      <c r="G155" s="234"/>
      <c r="H155" s="238">
        <v>9.3000000000000007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78</v>
      </c>
      <c r="AY155" s="244" t="s">
        <v>174</v>
      </c>
    </row>
    <row r="156" s="14" customFormat="1">
      <c r="A156" s="14"/>
      <c r="B156" s="249"/>
      <c r="C156" s="250"/>
      <c r="D156" s="235" t="s">
        <v>190</v>
      </c>
      <c r="E156" s="251" t="s">
        <v>1</v>
      </c>
      <c r="F156" s="252" t="s">
        <v>541</v>
      </c>
      <c r="G156" s="250"/>
      <c r="H156" s="251" t="s">
        <v>1</v>
      </c>
      <c r="I156" s="253"/>
      <c r="J156" s="250"/>
      <c r="K156" s="250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190</v>
      </c>
      <c r="AU156" s="258" t="s">
        <v>88</v>
      </c>
      <c r="AV156" s="14" t="s">
        <v>86</v>
      </c>
      <c r="AW156" s="14" t="s">
        <v>34</v>
      </c>
      <c r="AX156" s="14" t="s">
        <v>78</v>
      </c>
      <c r="AY156" s="258" t="s">
        <v>174</v>
      </c>
    </row>
    <row r="157" s="13" customFormat="1">
      <c r="A157" s="13"/>
      <c r="B157" s="233"/>
      <c r="C157" s="234"/>
      <c r="D157" s="235" t="s">
        <v>190</v>
      </c>
      <c r="E157" s="236" t="s">
        <v>1</v>
      </c>
      <c r="F157" s="237" t="s">
        <v>595</v>
      </c>
      <c r="G157" s="234"/>
      <c r="H157" s="238">
        <v>22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190</v>
      </c>
      <c r="AU157" s="244" t="s">
        <v>88</v>
      </c>
      <c r="AV157" s="13" t="s">
        <v>88</v>
      </c>
      <c r="AW157" s="13" t="s">
        <v>34</v>
      </c>
      <c r="AX157" s="13" t="s">
        <v>78</v>
      </c>
      <c r="AY157" s="244" t="s">
        <v>174</v>
      </c>
    </row>
    <row r="158" s="15" customFormat="1">
      <c r="A158" s="15"/>
      <c r="B158" s="259"/>
      <c r="C158" s="260"/>
      <c r="D158" s="235" t="s">
        <v>190</v>
      </c>
      <c r="E158" s="261" t="s">
        <v>1</v>
      </c>
      <c r="F158" s="262" t="s">
        <v>275</v>
      </c>
      <c r="G158" s="260"/>
      <c r="H158" s="263">
        <v>31.300000000000001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190</v>
      </c>
      <c r="AU158" s="269" t="s">
        <v>88</v>
      </c>
      <c r="AV158" s="15" t="s">
        <v>180</v>
      </c>
      <c r="AW158" s="15" t="s">
        <v>34</v>
      </c>
      <c r="AX158" s="15" t="s">
        <v>86</v>
      </c>
      <c r="AY158" s="269" t="s">
        <v>174</v>
      </c>
    </row>
    <row r="159" s="2" customFormat="1" ht="44.25" customHeight="1">
      <c r="A159" s="38"/>
      <c r="B159" s="39"/>
      <c r="C159" s="219" t="s">
        <v>258</v>
      </c>
      <c r="D159" s="219" t="s">
        <v>176</v>
      </c>
      <c r="E159" s="220" t="s">
        <v>268</v>
      </c>
      <c r="F159" s="221" t="s">
        <v>269</v>
      </c>
      <c r="G159" s="222" t="s">
        <v>188</v>
      </c>
      <c r="H159" s="223">
        <v>1.5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43</v>
      </c>
      <c r="O159" s="91"/>
      <c r="P159" s="229">
        <f>O159*H159</f>
        <v>0</v>
      </c>
      <c r="Q159" s="229">
        <v>2.13408</v>
      </c>
      <c r="R159" s="229">
        <f>Q159*H159</f>
        <v>3.20112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180</v>
      </c>
      <c r="AT159" s="231" t="s">
        <v>176</v>
      </c>
      <c r="AU159" s="231" t="s">
        <v>88</v>
      </c>
      <c r="AY159" s="17" t="s">
        <v>174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86</v>
      </c>
      <c r="BK159" s="232">
        <f>ROUND(I159*H159,2)</f>
        <v>0</v>
      </c>
      <c r="BL159" s="17" t="s">
        <v>180</v>
      </c>
      <c r="BM159" s="231" t="s">
        <v>596</v>
      </c>
    </row>
    <row r="160" s="14" customFormat="1">
      <c r="A160" s="14"/>
      <c r="B160" s="249"/>
      <c r="C160" s="250"/>
      <c r="D160" s="235" t="s">
        <v>190</v>
      </c>
      <c r="E160" s="251" t="s">
        <v>1</v>
      </c>
      <c r="F160" s="252" t="s">
        <v>271</v>
      </c>
      <c r="G160" s="250"/>
      <c r="H160" s="251" t="s">
        <v>1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190</v>
      </c>
      <c r="AU160" s="258" t="s">
        <v>88</v>
      </c>
      <c r="AV160" s="14" t="s">
        <v>86</v>
      </c>
      <c r="AW160" s="14" t="s">
        <v>34</v>
      </c>
      <c r="AX160" s="14" t="s">
        <v>78</v>
      </c>
      <c r="AY160" s="258" t="s">
        <v>174</v>
      </c>
    </row>
    <row r="161" s="13" customFormat="1">
      <c r="A161" s="13"/>
      <c r="B161" s="233"/>
      <c r="C161" s="234"/>
      <c r="D161" s="235" t="s">
        <v>190</v>
      </c>
      <c r="E161" s="236" t="s">
        <v>1</v>
      </c>
      <c r="F161" s="237" t="s">
        <v>272</v>
      </c>
      <c r="G161" s="234"/>
      <c r="H161" s="238">
        <v>1.5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190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174</v>
      </c>
    </row>
    <row r="162" s="2" customFormat="1" ht="44.25" customHeight="1">
      <c r="A162" s="38"/>
      <c r="B162" s="39"/>
      <c r="C162" s="219" t="s">
        <v>262</v>
      </c>
      <c r="D162" s="219" t="s">
        <v>176</v>
      </c>
      <c r="E162" s="220" t="s">
        <v>277</v>
      </c>
      <c r="F162" s="221" t="s">
        <v>278</v>
      </c>
      <c r="G162" s="222" t="s">
        <v>179</v>
      </c>
      <c r="H162" s="223">
        <v>31.300000000000001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0.82326999999999995</v>
      </c>
      <c r="R162" s="229">
        <f>Q162*H162</f>
        <v>25.768350999999999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180</v>
      </c>
      <c r="AT162" s="231" t="s">
        <v>176</v>
      </c>
      <c r="AU162" s="231" t="s">
        <v>88</v>
      </c>
      <c r="AY162" s="17" t="s">
        <v>174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180</v>
      </c>
      <c r="BM162" s="231" t="s">
        <v>597</v>
      </c>
    </row>
    <row r="163" s="12" customFormat="1" ht="22.8" customHeight="1">
      <c r="A163" s="12"/>
      <c r="B163" s="203"/>
      <c r="C163" s="204"/>
      <c r="D163" s="205" t="s">
        <v>77</v>
      </c>
      <c r="E163" s="217" t="s">
        <v>203</v>
      </c>
      <c r="F163" s="217" t="s">
        <v>281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SUM(P164:P169)</f>
        <v>0</v>
      </c>
      <c r="Q163" s="211"/>
      <c r="R163" s="212">
        <f>SUM(R164:R169)</f>
        <v>1.17833652</v>
      </c>
      <c r="S163" s="211"/>
      <c r="T163" s="21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86</v>
      </c>
      <c r="AT163" s="215" t="s">
        <v>77</v>
      </c>
      <c r="AU163" s="215" t="s">
        <v>86</v>
      </c>
      <c r="AY163" s="214" t="s">
        <v>174</v>
      </c>
      <c r="BK163" s="216">
        <f>SUM(BK164:BK169)</f>
        <v>0</v>
      </c>
    </row>
    <row r="164" s="2" customFormat="1" ht="44.25" customHeight="1">
      <c r="A164" s="38"/>
      <c r="B164" s="39"/>
      <c r="C164" s="219" t="s">
        <v>267</v>
      </c>
      <c r="D164" s="219" t="s">
        <v>176</v>
      </c>
      <c r="E164" s="220" t="s">
        <v>282</v>
      </c>
      <c r="F164" s="221" t="s">
        <v>283</v>
      </c>
      <c r="G164" s="222" t="s">
        <v>179</v>
      </c>
      <c r="H164" s="223">
        <v>7.6799999999999997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0.13075999999999999</v>
      </c>
      <c r="R164" s="229">
        <f>Q164*H164</f>
        <v>1.0042367999999999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598</v>
      </c>
    </row>
    <row r="165" s="14" customFormat="1">
      <c r="A165" s="14"/>
      <c r="B165" s="249"/>
      <c r="C165" s="250"/>
      <c r="D165" s="235" t="s">
        <v>190</v>
      </c>
      <c r="E165" s="251" t="s">
        <v>1</v>
      </c>
      <c r="F165" s="252" t="s">
        <v>599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190</v>
      </c>
      <c r="AU165" s="258" t="s">
        <v>88</v>
      </c>
      <c r="AV165" s="14" t="s">
        <v>86</v>
      </c>
      <c r="AW165" s="14" t="s">
        <v>34</v>
      </c>
      <c r="AX165" s="14" t="s">
        <v>78</v>
      </c>
      <c r="AY165" s="258" t="s">
        <v>174</v>
      </c>
    </row>
    <row r="166" s="13" customFormat="1">
      <c r="A166" s="13"/>
      <c r="B166" s="233"/>
      <c r="C166" s="234"/>
      <c r="D166" s="235" t="s">
        <v>190</v>
      </c>
      <c r="E166" s="236" t="s">
        <v>1</v>
      </c>
      <c r="F166" s="237" t="s">
        <v>600</v>
      </c>
      <c r="G166" s="234"/>
      <c r="H166" s="238">
        <v>7.6799999999999997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190</v>
      </c>
      <c r="AU166" s="244" t="s">
        <v>88</v>
      </c>
      <c r="AV166" s="13" t="s">
        <v>88</v>
      </c>
      <c r="AW166" s="13" t="s">
        <v>34</v>
      </c>
      <c r="AX166" s="13" t="s">
        <v>86</v>
      </c>
      <c r="AY166" s="244" t="s">
        <v>174</v>
      </c>
    </row>
    <row r="167" s="2" customFormat="1" ht="37.8" customHeight="1">
      <c r="A167" s="38"/>
      <c r="B167" s="39"/>
      <c r="C167" s="219" t="s">
        <v>276</v>
      </c>
      <c r="D167" s="219" t="s">
        <v>176</v>
      </c>
      <c r="E167" s="220" t="s">
        <v>288</v>
      </c>
      <c r="F167" s="221" t="s">
        <v>289</v>
      </c>
      <c r="G167" s="222" t="s">
        <v>179</v>
      </c>
      <c r="H167" s="223">
        <v>3.1619999999999999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0.055059999999999998</v>
      </c>
      <c r="R167" s="229">
        <f>Q167*H167</f>
        <v>0.17409971999999999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601</v>
      </c>
    </row>
    <row r="168" s="14" customFormat="1">
      <c r="A168" s="14"/>
      <c r="B168" s="249"/>
      <c r="C168" s="250"/>
      <c r="D168" s="235" t="s">
        <v>190</v>
      </c>
      <c r="E168" s="251" t="s">
        <v>1</v>
      </c>
      <c r="F168" s="252" t="s">
        <v>602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190</v>
      </c>
      <c r="AU168" s="258" t="s">
        <v>88</v>
      </c>
      <c r="AV168" s="14" t="s">
        <v>86</v>
      </c>
      <c r="AW168" s="14" t="s">
        <v>34</v>
      </c>
      <c r="AX168" s="14" t="s">
        <v>78</v>
      </c>
      <c r="AY168" s="258" t="s">
        <v>174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603</v>
      </c>
      <c r="G169" s="234"/>
      <c r="H169" s="238">
        <v>3.1619999999999999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174</v>
      </c>
    </row>
    <row r="170" s="12" customFormat="1" ht="22.8" customHeight="1">
      <c r="A170" s="12"/>
      <c r="B170" s="203"/>
      <c r="C170" s="204"/>
      <c r="D170" s="205" t="s">
        <v>77</v>
      </c>
      <c r="E170" s="217" t="s">
        <v>218</v>
      </c>
      <c r="F170" s="217" t="s">
        <v>293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SUM(P171:P179)</f>
        <v>0</v>
      </c>
      <c r="Q170" s="211"/>
      <c r="R170" s="212">
        <f>SUM(R171:R179)</f>
        <v>0</v>
      </c>
      <c r="S170" s="211"/>
      <c r="T170" s="213">
        <f>SUM(T171:T179)</f>
        <v>0.23355599999999999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86</v>
      </c>
      <c r="AT170" s="215" t="s">
        <v>77</v>
      </c>
      <c r="AU170" s="215" t="s">
        <v>86</v>
      </c>
      <c r="AY170" s="214" t="s">
        <v>174</v>
      </c>
      <c r="BK170" s="216">
        <f>SUM(BK171:BK179)</f>
        <v>0</v>
      </c>
    </row>
    <row r="171" s="2" customFormat="1" ht="66.75" customHeight="1">
      <c r="A171" s="38"/>
      <c r="B171" s="39"/>
      <c r="C171" s="219" t="s">
        <v>7</v>
      </c>
      <c r="D171" s="219" t="s">
        <v>176</v>
      </c>
      <c r="E171" s="220" t="s">
        <v>295</v>
      </c>
      <c r="F171" s="221" t="s">
        <v>296</v>
      </c>
      <c r="G171" s="222" t="s">
        <v>179</v>
      </c>
      <c r="H171" s="223">
        <v>3.1619999999999999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0.017999999999999999</v>
      </c>
      <c r="T171" s="230">
        <f>S171*H171</f>
        <v>0.056915999999999994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180</v>
      </c>
      <c r="AT171" s="231" t="s">
        <v>176</v>
      </c>
      <c r="AU171" s="231" t="s">
        <v>88</v>
      </c>
      <c r="AY171" s="17" t="s">
        <v>174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86</v>
      </c>
      <c r="BK171" s="232">
        <f>ROUND(I171*H171,2)</f>
        <v>0</v>
      </c>
      <c r="BL171" s="17" t="s">
        <v>180</v>
      </c>
      <c r="BM171" s="231" t="s">
        <v>604</v>
      </c>
    </row>
    <row r="172" s="2" customFormat="1" ht="76.35" customHeight="1">
      <c r="A172" s="38"/>
      <c r="B172" s="39"/>
      <c r="C172" s="219" t="s">
        <v>287</v>
      </c>
      <c r="D172" s="219" t="s">
        <v>176</v>
      </c>
      <c r="E172" s="220" t="s">
        <v>299</v>
      </c>
      <c r="F172" s="221" t="s">
        <v>300</v>
      </c>
      <c r="G172" s="222" t="s">
        <v>179</v>
      </c>
      <c r="H172" s="223">
        <v>7.6799999999999997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0.023</v>
      </c>
      <c r="T172" s="230">
        <f>S172*H172</f>
        <v>0.17663999999999999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605</v>
      </c>
    </row>
    <row r="173" s="2" customFormat="1" ht="24.15" customHeight="1">
      <c r="A173" s="38"/>
      <c r="B173" s="39"/>
      <c r="C173" s="219" t="s">
        <v>294</v>
      </c>
      <c r="D173" s="219" t="s">
        <v>176</v>
      </c>
      <c r="E173" s="220" t="s">
        <v>308</v>
      </c>
      <c r="F173" s="221" t="s">
        <v>309</v>
      </c>
      <c r="G173" s="222" t="s">
        <v>179</v>
      </c>
      <c r="H173" s="223">
        <v>50.142000000000003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180</v>
      </c>
      <c r="AT173" s="231" t="s">
        <v>176</v>
      </c>
      <c r="AU173" s="231" t="s">
        <v>88</v>
      </c>
      <c r="AY173" s="17" t="s">
        <v>174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180</v>
      </c>
      <c r="BM173" s="231" t="s">
        <v>606</v>
      </c>
    </row>
    <row r="174" s="2" customFormat="1">
      <c r="A174" s="38"/>
      <c r="B174" s="39"/>
      <c r="C174" s="40"/>
      <c r="D174" s="235" t="s">
        <v>201</v>
      </c>
      <c r="E174" s="40"/>
      <c r="F174" s="245" t="s">
        <v>311</v>
      </c>
      <c r="G174" s="40"/>
      <c r="H174" s="40"/>
      <c r="I174" s="246"/>
      <c r="J174" s="40"/>
      <c r="K174" s="40"/>
      <c r="L174" s="44"/>
      <c r="M174" s="247"/>
      <c r="N174" s="24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201</v>
      </c>
      <c r="AU174" s="17" t="s">
        <v>88</v>
      </c>
    </row>
    <row r="175" s="14" customFormat="1">
      <c r="A175" s="14"/>
      <c r="B175" s="249"/>
      <c r="C175" s="250"/>
      <c r="D175" s="235" t="s">
        <v>190</v>
      </c>
      <c r="E175" s="251" t="s">
        <v>1</v>
      </c>
      <c r="F175" s="252" t="s">
        <v>607</v>
      </c>
      <c r="G175" s="250"/>
      <c r="H175" s="251" t="s">
        <v>1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190</v>
      </c>
      <c r="AU175" s="258" t="s">
        <v>88</v>
      </c>
      <c r="AV175" s="14" t="s">
        <v>86</v>
      </c>
      <c r="AW175" s="14" t="s">
        <v>34</v>
      </c>
      <c r="AX175" s="14" t="s">
        <v>78</v>
      </c>
      <c r="AY175" s="258" t="s">
        <v>174</v>
      </c>
    </row>
    <row r="176" s="13" customFormat="1">
      <c r="A176" s="13"/>
      <c r="B176" s="233"/>
      <c r="C176" s="234"/>
      <c r="D176" s="235" t="s">
        <v>190</v>
      </c>
      <c r="E176" s="236" t="s">
        <v>1</v>
      </c>
      <c r="F176" s="237" t="s">
        <v>608</v>
      </c>
      <c r="G176" s="234"/>
      <c r="H176" s="238">
        <v>34.781999999999996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190</v>
      </c>
      <c r="AU176" s="244" t="s">
        <v>88</v>
      </c>
      <c r="AV176" s="13" t="s">
        <v>88</v>
      </c>
      <c r="AW176" s="13" t="s">
        <v>34</v>
      </c>
      <c r="AX176" s="13" t="s">
        <v>78</v>
      </c>
      <c r="AY176" s="244" t="s">
        <v>174</v>
      </c>
    </row>
    <row r="177" s="14" customFormat="1">
      <c r="A177" s="14"/>
      <c r="B177" s="249"/>
      <c r="C177" s="250"/>
      <c r="D177" s="235" t="s">
        <v>190</v>
      </c>
      <c r="E177" s="251" t="s">
        <v>1</v>
      </c>
      <c r="F177" s="252" t="s">
        <v>609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190</v>
      </c>
      <c r="AU177" s="258" t="s">
        <v>88</v>
      </c>
      <c r="AV177" s="14" t="s">
        <v>86</v>
      </c>
      <c r="AW177" s="14" t="s">
        <v>34</v>
      </c>
      <c r="AX177" s="14" t="s">
        <v>78</v>
      </c>
      <c r="AY177" s="258" t="s">
        <v>174</v>
      </c>
    </row>
    <row r="178" s="13" customFormat="1">
      <c r="A178" s="13"/>
      <c r="B178" s="233"/>
      <c r="C178" s="234"/>
      <c r="D178" s="235" t="s">
        <v>190</v>
      </c>
      <c r="E178" s="236" t="s">
        <v>1</v>
      </c>
      <c r="F178" s="237" t="s">
        <v>610</v>
      </c>
      <c r="G178" s="234"/>
      <c r="H178" s="238">
        <v>15.359999999999999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190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174</v>
      </c>
    </row>
    <row r="179" s="15" customFormat="1">
      <c r="A179" s="15"/>
      <c r="B179" s="259"/>
      <c r="C179" s="260"/>
      <c r="D179" s="235" t="s">
        <v>190</v>
      </c>
      <c r="E179" s="261" t="s">
        <v>1</v>
      </c>
      <c r="F179" s="262" t="s">
        <v>275</v>
      </c>
      <c r="G179" s="260"/>
      <c r="H179" s="263">
        <v>50.141999999999996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190</v>
      </c>
      <c r="AU179" s="269" t="s">
        <v>88</v>
      </c>
      <c r="AV179" s="15" t="s">
        <v>180</v>
      </c>
      <c r="AW179" s="15" t="s">
        <v>34</v>
      </c>
      <c r="AX179" s="15" t="s">
        <v>86</v>
      </c>
      <c r="AY179" s="269" t="s">
        <v>174</v>
      </c>
    </row>
    <row r="180" s="12" customFormat="1" ht="22.8" customHeight="1">
      <c r="A180" s="12"/>
      <c r="B180" s="203"/>
      <c r="C180" s="204"/>
      <c r="D180" s="205" t="s">
        <v>77</v>
      </c>
      <c r="E180" s="217" t="s">
        <v>318</v>
      </c>
      <c r="F180" s="217" t="s">
        <v>319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SUM(P181:P184)</f>
        <v>0</v>
      </c>
      <c r="Q180" s="211"/>
      <c r="R180" s="212">
        <f>SUM(R181:R184)</f>
        <v>0</v>
      </c>
      <c r="S180" s="211"/>
      <c r="T180" s="213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86</v>
      </c>
      <c r="AT180" s="215" t="s">
        <v>77</v>
      </c>
      <c r="AU180" s="215" t="s">
        <v>86</v>
      </c>
      <c r="AY180" s="214" t="s">
        <v>174</v>
      </c>
      <c r="BK180" s="216">
        <f>SUM(BK181:BK184)</f>
        <v>0</v>
      </c>
    </row>
    <row r="181" s="2" customFormat="1" ht="44.25" customHeight="1">
      <c r="A181" s="38"/>
      <c r="B181" s="39"/>
      <c r="C181" s="219" t="s">
        <v>298</v>
      </c>
      <c r="D181" s="219" t="s">
        <v>176</v>
      </c>
      <c r="E181" s="220" t="s">
        <v>321</v>
      </c>
      <c r="F181" s="221" t="s">
        <v>322</v>
      </c>
      <c r="G181" s="222" t="s">
        <v>240</v>
      </c>
      <c r="H181" s="223">
        <v>0.23400000000000001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180</v>
      </c>
      <c r="AT181" s="231" t="s">
        <v>176</v>
      </c>
      <c r="AU181" s="231" t="s">
        <v>88</v>
      </c>
      <c r="AY181" s="17" t="s">
        <v>174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180</v>
      </c>
      <c r="BM181" s="231" t="s">
        <v>611</v>
      </c>
    </row>
    <row r="182" s="2" customFormat="1" ht="37.8" customHeight="1">
      <c r="A182" s="38"/>
      <c r="B182" s="39"/>
      <c r="C182" s="219" t="s">
        <v>302</v>
      </c>
      <c r="D182" s="219" t="s">
        <v>176</v>
      </c>
      <c r="E182" s="220" t="s">
        <v>325</v>
      </c>
      <c r="F182" s="221" t="s">
        <v>326</v>
      </c>
      <c r="G182" s="222" t="s">
        <v>240</v>
      </c>
      <c r="H182" s="223">
        <v>0.23400000000000001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180</v>
      </c>
      <c r="AT182" s="231" t="s">
        <v>176</v>
      </c>
      <c r="AU182" s="231" t="s">
        <v>88</v>
      </c>
      <c r="AY182" s="17" t="s">
        <v>174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180</v>
      </c>
      <c r="BM182" s="231" t="s">
        <v>612</v>
      </c>
    </row>
    <row r="183" s="2" customFormat="1" ht="49.05" customHeight="1">
      <c r="A183" s="38"/>
      <c r="B183" s="39"/>
      <c r="C183" s="219" t="s">
        <v>307</v>
      </c>
      <c r="D183" s="219" t="s">
        <v>176</v>
      </c>
      <c r="E183" s="220" t="s">
        <v>329</v>
      </c>
      <c r="F183" s="221" t="s">
        <v>330</v>
      </c>
      <c r="G183" s="222" t="s">
        <v>240</v>
      </c>
      <c r="H183" s="223">
        <v>3.2759999999999998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180</v>
      </c>
      <c r="AT183" s="231" t="s">
        <v>176</v>
      </c>
      <c r="AU183" s="231" t="s">
        <v>88</v>
      </c>
      <c r="AY183" s="17" t="s">
        <v>174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180</v>
      </c>
      <c r="BM183" s="231" t="s">
        <v>613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614</v>
      </c>
      <c r="G184" s="234"/>
      <c r="H184" s="238">
        <v>3.2759999999999998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174</v>
      </c>
    </row>
    <row r="185" s="12" customFormat="1" ht="22.8" customHeight="1">
      <c r="A185" s="12"/>
      <c r="B185" s="203"/>
      <c r="C185" s="204"/>
      <c r="D185" s="205" t="s">
        <v>77</v>
      </c>
      <c r="E185" s="217" t="s">
        <v>333</v>
      </c>
      <c r="F185" s="217" t="s">
        <v>334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P186</f>
        <v>0</v>
      </c>
      <c r="Q185" s="211"/>
      <c r="R185" s="212">
        <f>R186</f>
        <v>0</v>
      </c>
      <c r="S185" s="211"/>
      <c r="T185" s="213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86</v>
      </c>
      <c r="AT185" s="215" t="s">
        <v>77</v>
      </c>
      <c r="AU185" s="215" t="s">
        <v>86</v>
      </c>
      <c r="AY185" s="214" t="s">
        <v>174</v>
      </c>
      <c r="BK185" s="216">
        <f>BK186</f>
        <v>0</v>
      </c>
    </row>
    <row r="186" s="2" customFormat="1" ht="24.15" customHeight="1">
      <c r="A186" s="38"/>
      <c r="B186" s="39"/>
      <c r="C186" s="219" t="s">
        <v>320</v>
      </c>
      <c r="D186" s="219" t="s">
        <v>176</v>
      </c>
      <c r="E186" s="220" t="s">
        <v>336</v>
      </c>
      <c r="F186" s="221" t="s">
        <v>337</v>
      </c>
      <c r="G186" s="222" t="s">
        <v>240</v>
      </c>
      <c r="H186" s="223">
        <v>38.566000000000002</v>
      </c>
      <c r="I186" s="224"/>
      <c r="J186" s="225">
        <f>ROUND(I186*H186,2)</f>
        <v>0</v>
      </c>
      <c r="K186" s="226"/>
      <c r="L186" s="44"/>
      <c r="M186" s="270" t="s">
        <v>1</v>
      </c>
      <c r="N186" s="271" t="s">
        <v>43</v>
      </c>
      <c r="O186" s="272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180</v>
      </c>
      <c r="AT186" s="231" t="s">
        <v>176</v>
      </c>
      <c r="AU186" s="231" t="s">
        <v>88</v>
      </c>
      <c r="AY186" s="17" t="s">
        <v>174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86</v>
      </c>
      <c r="BK186" s="232">
        <f>ROUND(I186*H186,2)</f>
        <v>0</v>
      </c>
      <c r="BL186" s="17" t="s">
        <v>180</v>
      </c>
      <c r="BM186" s="231" t="s">
        <v>615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HsZHJXZjPf0Gqo/Qo57nQrGNhL98XaDwOMBnzh4U5pvTFQ2ycUHfjOrzdUlfHg8nKXPnTdY7kiuhbe3uerqTqA==" hashValue="Un437v/NFz+6JjMRdP7micqNnw5s7kyH6Gvok/JPtKG0DOD+e113pfKEly010FThN3A8iw7ZKCk39bPCrAbVYQ==" algorithmName="SHA-512" password="CC35"/>
  <autoFilter ref="C123:K1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ROUND((SUM(BE124:BE201)),  2)</f>
        <v>0</v>
      </c>
      <c r="G33" s="38"/>
      <c r="H33" s="38"/>
      <c r="I33" s="155">
        <v>0.20999999999999999</v>
      </c>
      <c r="J33" s="154">
        <f>ROUND(((SUM(BE124:BE201))*I33),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ROUND((SUM(BF124:BF201)),  2)</f>
        <v>0</v>
      </c>
      <c r="G34" s="38"/>
      <c r="H34" s="38"/>
      <c r="I34" s="155">
        <v>0.14999999999999999</v>
      </c>
      <c r="J34" s="154">
        <f>ROUND(((SUM(BF124:BF201))*I34),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06 - Stupeň č. 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J178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J200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06 - Stupeň č. 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38.762015489999996</v>
      </c>
      <c r="S124" s="104"/>
      <c r="T124" s="201">
        <f>T125</f>
        <v>30.062733999999999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P126+P150+P157+P166+P178+P195+P200</f>
        <v>0</v>
      </c>
      <c r="Q125" s="211"/>
      <c r="R125" s="212">
        <f>R126+R150+R157+R166+R178+R195+R200</f>
        <v>38.762015489999996</v>
      </c>
      <c r="S125" s="211"/>
      <c r="T125" s="213">
        <f>T126+T150+T157+T166+T178+T195+T200</f>
        <v>30.062733999999999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BK126+BK150+BK157+BK166+BK178+BK195+BK200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SUM(P127:P149)</f>
        <v>0</v>
      </c>
      <c r="Q126" s="211"/>
      <c r="R126" s="212">
        <f>SUM(R127:R149)</f>
        <v>0.22230000000000003</v>
      </c>
      <c r="S126" s="211"/>
      <c r="T126" s="213">
        <f>SUM(T127:T149)</f>
        <v>27.994599999999998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SUM(BK127:BK149)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20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0.00060000000000000006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617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618</v>
      </c>
    </row>
    <row r="129" s="2" customFormat="1" ht="49.05" customHeight="1">
      <c r="A129" s="38"/>
      <c r="B129" s="39"/>
      <c r="C129" s="219" t="s">
        <v>185</v>
      </c>
      <c r="D129" s="219" t="s">
        <v>176</v>
      </c>
      <c r="E129" s="220" t="s">
        <v>186</v>
      </c>
      <c r="F129" s="221" t="s">
        <v>187</v>
      </c>
      <c r="G129" s="222" t="s">
        <v>188</v>
      </c>
      <c r="H129" s="223">
        <v>14.734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1.8999999999999999</v>
      </c>
      <c r="T129" s="230">
        <f>S129*H129</f>
        <v>27.994599999999998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619</v>
      </c>
    </row>
    <row r="130" s="13" customFormat="1">
      <c r="A130" s="13"/>
      <c r="B130" s="233"/>
      <c r="C130" s="234"/>
      <c r="D130" s="235" t="s">
        <v>190</v>
      </c>
      <c r="E130" s="236" t="s">
        <v>1</v>
      </c>
      <c r="F130" s="237" t="s">
        <v>620</v>
      </c>
      <c r="G130" s="234"/>
      <c r="H130" s="238">
        <v>14.734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190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174</v>
      </c>
    </row>
    <row r="131" s="2" customFormat="1" ht="37.8" customHeight="1">
      <c r="A131" s="38"/>
      <c r="B131" s="39"/>
      <c r="C131" s="219" t="s">
        <v>180</v>
      </c>
      <c r="D131" s="219" t="s">
        <v>176</v>
      </c>
      <c r="E131" s="220" t="s">
        <v>192</v>
      </c>
      <c r="F131" s="221" t="s">
        <v>193</v>
      </c>
      <c r="G131" s="222" t="s">
        <v>188</v>
      </c>
      <c r="H131" s="223">
        <v>15.334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180</v>
      </c>
      <c r="AT131" s="231" t="s">
        <v>176</v>
      </c>
      <c r="AU131" s="231" t="s">
        <v>88</v>
      </c>
      <c r="AY131" s="17" t="s">
        <v>174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180</v>
      </c>
      <c r="BM131" s="231" t="s">
        <v>621</v>
      </c>
    </row>
    <row r="132" s="13" customFormat="1">
      <c r="A132" s="13"/>
      <c r="B132" s="233"/>
      <c r="C132" s="234"/>
      <c r="D132" s="235" t="s">
        <v>190</v>
      </c>
      <c r="E132" s="236" t="s">
        <v>1</v>
      </c>
      <c r="F132" s="237" t="s">
        <v>622</v>
      </c>
      <c r="G132" s="234"/>
      <c r="H132" s="238">
        <v>15.334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190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174</v>
      </c>
    </row>
    <row r="133" s="2" customFormat="1" ht="21.75" customHeight="1">
      <c r="A133" s="38"/>
      <c r="B133" s="39"/>
      <c r="C133" s="219" t="s">
        <v>196</v>
      </c>
      <c r="D133" s="219" t="s">
        <v>176</v>
      </c>
      <c r="E133" s="220" t="s">
        <v>197</v>
      </c>
      <c r="F133" s="221" t="s">
        <v>198</v>
      </c>
      <c r="G133" s="222" t="s">
        <v>199</v>
      </c>
      <c r="H133" s="223">
        <v>10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0.021930000000000002</v>
      </c>
      <c r="R133" s="229">
        <f>Q133*H133</f>
        <v>0.21930000000000002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180</v>
      </c>
      <c r="AT133" s="231" t="s">
        <v>176</v>
      </c>
      <c r="AU133" s="231" t="s">
        <v>88</v>
      </c>
      <c r="AY133" s="17" t="s">
        <v>174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180</v>
      </c>
      <c r="BM133" s="231" t="s">
        <v>623</v>
      </c>
    </row>
    <row r="134" s="2" customFormat="1">
      <c r="A134" s="38"/>
      <c r="B134" s="39"/>
      <c r="C134" s="40"/>
      <c r="D134" s="235" t="s">
        <v>201</v>
      </c>
      <c r="E134" s="40"/>
      <c r="F134" s="245" t="s">
        <v>354</v>
      </c>
      <c r="G134" s="40"/>
      <c r="H134" s="40"/>
      <c r="I134" s="246"/>
      <c r="J134" s="40"/>
      <c r="K134" s="40"/>
      <c r="L134" s="44"/>
      <c r="M134" s="247"/>
      <c r="N134" s="24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201</v>
      </c>
      <c r="AU134" s="17" t="s">
        <v>88</v>
      </c>
    </row>
    <row r="135" s="2" customFormat="1" ht="24.15" customHeight="1">
      <c r="A135" s="38"/>
      <c r="B135" s="39"/>
      <c r="C135" s="219" t="s">
        <v>203</v>
      </c>
      <c r="D135" s="219" t="s">
        <v>176</v>
      </c>
      <c r="E135" s="220" t="s">
        <v>204</v>
      </c>
      <c r="F135" s="221" t="s">
        <v>205</v>
      </c>
      <c r="G135" s="222" t="s">
        <v>206</v>
      </c>
      <c r="H135" s="223">
        <v>80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3.0000000000000001E-05</v>
      </c>
      <c r="R135" s="229">
        <f>Q135*H135</f>
        <v>0.0024000000000000002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624</v>
      </c>
    </row>
    <row r="136" s="2" customFormat="1" ht="37.8" customHeight="1">
      <c r="A136" s="38"/>
      <c r="B136" s="39"/>
      <c r="C136" s="219" t="s">
        <v>208</v>
      </c>
      <c r="D136" s="219" t="s">
        <v>176</v>
      </c>
      <c r="E136" s="220" t="s">
        <v>209</v>
      </c>
      <c r="F136" s="221" t="s">
        <v>210</v>
      </c>
      <c r="G136" s="222" t="s">
        <v>211</v>
      </c>
      <c r="H136" s="223">
        <v>10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625</v>
      </c>
    </row>
    <row r="137" s="2" customFormat="1" ht="62.7" customHeight="1">
      <c r="A137" s="38"/>
      <c r="B137" s="39"/>
      <c r="C137" s="219" t="s">
        <v>213</v>
      </c>
      <c r="D137" s="219" t="s">
        <v>176</v>
      </c>
      <c r="E137" s="220" t="s">
        <v>214</v>
      </c>
      <c r="F137" s="221" t="s">
        <v>215</v>
      </c>
      <c r="G137" s="222" t="s">
        <v>188</v>
      </c>
      <c r="H137" s="223">
        <v>7.367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180</v>
      </c>
      <c r="AT137" s="231" t="s">
        <v>176</v>
      </c>
      <c r="AU137" s="231" t="s">
        <v>88</v>
      </c>
      <c r="AY137" s="17" t="s">
        <v>174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180</v>
      </c>
      <c r="BM137" s="231" t="s">
        <v>626</v>
      </c>
    </row>
    <row r="138" s="13" customFormat="1">
      <c r="A138" s="13"/>
      <c r="B138" s="233"/>
      <c r="C138" s="234"/>
      <c r="D138" s="235" t="s">
        <v>190</v>
      </c>
      <c r="E138" s="236" t="s">
        <v>1</v>
      </c>
      <c r="F138" s="237" t="s">
        <v>627</v>
      </c>
      <c r="G138" s="234"/>
      <c r="H138" s="238">
        <v>7.367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190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174</v>
      </c>
    </row>
    <row r="139" s="2" customFormat="1" ht="62.7" customHeight="1">
      <c r="A139" s="38"/>
      <c r="B139" s="39"/>
      <c r="C139" s="219" t="s">
        <v>218</v>
      </c>
      <c r="D139" s="219" t="s">
        <v>176</v>
      </c>
      <c r="E139" s="220" t="s">
        <v>219</v>
      </c>
      <c r="F139" s="221" t="s">
        <v>220</v>
      </c>
      <c r="G139" s="222" t="s">
        <v>188</v>
      </c>
      <c r="H139" s="223">
        <v>7.367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628</v>
      </c>
    </row>
    <row r="140" s="2" customFormat="1" ht="66.75" customHeight="1">
      <c r="A140" s="38"/>
      <c r="B140" s="39"/>
      <c r="C140" s="219" t="s">
        <v>222</v>
      </c>
      <c r="D140" s="219" t="s">
        <v>176</v>
      </c>
      <c r="E140" s="220" t="s">
        <v>223</v>
      </c>
      <c r="F140" s="221" t="s">
        <v>224</v>
      </c>
      <c r="G140" s="222" t="s">
        <v>188</v>
      </c>
      <c r="H140" s="223">
        <v>36.835000000000001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629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630</v>
      </c>
      <c r="G141" s="234"/>
      <c r="H141" s="238">
        <v>36.835000000000001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174</v>
      </c>
    </row>
    <row r="142" s="2" customFormat="1" ht="44.25" customHeight="1">
      <c r="A142" s="38"/>
      <c r="B142" s="39"/>
      <c r="C142" s="219" t="s">
        <v>227</v>
      </c>
      <c r="D142" s="219" t="s">
        <v>176</v>
      </c>
      <c r="E142" s="220" t="s">
        <v>228</v>
      </c>
      <c r="F142" s="221" t="s">
        <v>229</v>
      </c>
      <c r="G142" s="222" t="s">
        <v>188</v>
      </c>
      <c r="H142" s="223">
        <v>7.367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631</v>
      </c>
    </row>
    <row r="143" s="2" customFormat="1" ht="37.8" customHeight="1">
      <c r="A143" s="38"/>
      <c r="B143" s="39"/>
      <c r="C143" s="219" t="s">
        <v>231</v>
      </c>
      <c r="D143" s="219" t="s">
        <v>176</v>
      </c>
      <c r="E143" s="220" t="s">
        <v>232</v>
      </c>
      <c r="F143" s="221" t="s">
        <v>233</v>
      </c>
      <c r="G143" s="222" t="s">
        <v>188</v>
      </c>
      <c r="H143" s="223">
        <v>16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43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180</v>
      </c>
      <c r="AT143" s="231" t="s">
        <v>176</v>
      </c>
      <c r="AU143" s="231" t="s">
        <v>88</v>
      </c>
      <c r="AY143" s="17" t="s">
        <v>174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86</v>
      </c>
      <c r="BK143" s="232">
        <f>ROUND(I143*H143,2)</f>
        <v>0</v>
      </c>
      <c r="BL143" s="17" t="s">
        <v>180</v>
      </c>
      <c r="BM143" s="231" t="s">
        <v>632</v>
      </c>
    </row>
    <row r="144" s="2" customFormat="1">
      <c r="A144" s="38"/>
      <c r="B144" s="39"/>
      <c r="C144" s="40"/>
      <c r="D144" s="235" t="s">
        <v>201</v>
      </c>
      <c r="E144" s="40"/>
      <c r="F144" s="245" t="s">
        <v>235</v>
      </c>
      <c r="G144" s="40"/>
      <c r="H144" s="40"/>
      <c r="I144" s="246"/>
      <c r="J144" s="40"/>
      <c r="K144" s="40"/>
      <c r="L144" s="44"/>
      <c r="M144" s="247"/>
      <c r="N144" s="24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201</v>
      </c>
      <c r="AU144" s="17" t="s">
        <v>88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236</v>
      </c>
      <c r="G145" s="234"/>
      <c r="H145" s="238">
        <v>16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174</v>
      </c>
    </row>
    <row r="146" s="2" customFormat="1" ht="44.25" customHeight="1">
      <c r="A146" s="38"/>
      <c r="B146" s="39"/>
      <c r="C146" s="219" t="s">
        <v>237</v>
      </c>
      <c r="D146" s="219" t="s">
        <v>176</v>
      </c>
      <c r="E146" s="220" t="s">
        <v>238</v>
      </c>
      <c r="F146" s="221" t="s">
        <v>239</v>
      </c>
      <c r="G146" s="222" t="s">
        <v>240</v>
      </c>
      <c r="H146" s="223">
        <v>13.260999999999999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633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634</v>
      </c>
      <c r="G147" s="234"/>
      <c r="H147" s="238">
        <v>13.260999999999999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24.15" customHeight="1">
      <c r="A148" s="38"/>
      <c r="B148" s="39"/>
      <c r="C148" s="219" t="s">
        <v>244</v>
      </c>
      <c r="D148" s="219" t="s">
        <v>176</v>
      </c>
      <c r="E148" s="220" t="s">
        <v>635</v>
      </c>
      <c r="F148" s="221" t="s">
        <v>636</v>
      </c>
      <c r="G148" s="222" t="s">
        <v>199</v>
      </c>
      <c r="H148" s="223">
        <v>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637</v>
      </c>
    </row>
    <row r="149" s="2" customFormat="1" ht="37.8" customHeight="1">
      <c r="A149" s="38"/>
      <c r="B149" s="39"/>
      <c r="C149" s="219" t="s">
        <v>8</v>
      </c>
      <c r="D149" s="219" t="s">
        <v>176</v>
      </c>
      <c r="E149" s="220" t="s">
        <v>638</v>
      </c>
      <c r="F149" s="221" t="s">
        <v>639</v>
      </c>
      <c r="G149" s="222" t="s">
        <v>640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641</v>
      </c>
    </row>
    <row r="150" s="12" customFormat="1" ht="22.8" customHeight="1">
      <c r="A150" s="12"/>
      <c r="B150" s="203"/>
      <c r="C150" s="204"/>
      <c r="D150" s="205" t="s">
        <v>77</v>
      </c>
      <c r="E150" s="217" t="s">
        <v>185</v>
      </c>
      <c r="F150" s="217" t="s">
        <v>243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SUM(P151:P156)</f>
        <v>0</v>
      </c>
      <c r="Q150" s="211"/>
      <c r="R150" s="212">
        <f>SUM(R151:R156)</f>
        <v>1.9783401599999999</v>
      </c>
      <c r="S150" s="211"/>
      <c r="T150" s="213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86</v>
      </c>
      <c r="AT150" s="215" t="s">
        <v>77</v>
      </c>
      <c r="AU150" s="215" t="s">
        <v>86</v>
      </c>
      <c r="AY150" s="214" t="s">
        <v>174</v>
      </c>
      <c r="BK150" s="216">
        <f>SUM(BK151:BK156)</f>
        <v>0</v>
      </c>
    </row>
    <row r="151" s="2" customFormat="1" ht="114.9" customHeight="1">
      <c r="A151" s="38"/>
      <c r="B151" s="39"/>
      <c r="C151" s="219" t="s">
        <v>253</v>
      </c>
      <c r="D151" s="219" t="s">
        <v>176</v>
      </c>
      <c r="E151" s="220" t="s">
        <v>245</v>
      </c>
      <c r="F151" s="221" t="s">
        <v>246</v>
      </c>
      <c r="G151" s="222" t="s">
        <v>188</v>
      </c>
      <c r="H151" s="223">
        <v>0.59999999999999998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1.05524</v>
      </c>
      <c r="R151" s="229">
        <f>Q151*H151</f>
        <v>0.63314399999999993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180</v>
      </c>
      <c r="AT151" s="231" t="s">
        <v>176</v>
      </c>
      <c r="AU151" s="231" t="s">
        <v>88</v>
      </c>
      <c r="AY151" s="17" t="s">
        <v>174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180</v>
      </c>
      <c r="BM151" s="231" t="s">
        <v>642</v>
      </c>
    </row>
    <row r="152" s="14" customFormat="1">
      <c r="A152" s="14"/>
      <c r="B152" s="249"/>
      <c r="C152" s="250"/>
      <c r="D152" s="235" t="s">
        <v>190</v>
      </c>
      <c r="E152" s="251" t="s">
        <v>1</v>
      </c>
      <c r="F152" s="252" t="s">
        <v>643</v>
      </c>
      <c r="G152" s="250"/>
      <c r="H152" s="251" t="s">
        <v>1</v>
      </c>
      <c r="I152" s="253"/>
      <c r="J152" s="250"/>
      <c r="K152" s="250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190</v>
      </c>
      <c r="AU152" s="258" t="s">
        <v>88</v>
      </c>
      <c r="AV152" s="14" t="s">
        <v>86</v>
      </c>
      <c r="AW152" s="14" t="s">
        <v>34</v>
      </c>
      <c r="AX152" s="14" t="s">
        <v>78</v>
      </c>
      <c r="AY152" s="258" t="s">
        <v>174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248</v>
      </c>
      <c r="G153" s="234"/>
      <c r="H153" s="238">
        <v>0.59999999999999998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2" customFormat="1" ht="78" customHeight="1">
      <c r="A154" s="38"/>
      <c r="B154" s="39"/>
      <c r="C154" s="219" t="s">
        <v>258</v>
      </c>
      <c r="D154" s="219" t="s">
        <v>176</v>
      </c>
      <c r="E154" s="220" t="s">
        <v>371</v>
      </c>
      <c r="F154" s="221" t="s">
        <v>372</v>
      </c>
      <c r="G154" s="222" t="s">
        <v>188</v>
      </c>
      <c r="H154" s="223">
        <v>0.432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3.11388</v>
      </c>
      <c r="R154" s="229">
        <f>Q154*H154</f>
        <v>1.34519616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644</v>
      </c>
    </row>
    <row r="155" s="14" customFormat="1">
      <c r="A155" s="14"/>
      <c r="B155" s="249"/>
      <c r="C155" s="250"/>
      <c r="D155" s="235" t="s">
        <v>190</v>
      </c>
      <c r="E155" s="251" t="s">
        <v>1</v>
      </c>
      <c r="F155" s="252" t="s">
        <v>645</v>
      </c>
      <c r="G155" s="250"/>
      <c r="H155" s="251" t="s">
        <v>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190</v>
      </c>
      <c r="AU155" s="258" t="s">
        <v>88</v>
      </c>
      <c r="AV155" s="14" t="s">
        <v>86</v>
      </c>
      <c r="AW155" s="14" t="s">
        <v>34</v>
      </c>
      <c r="AX155" s="14" t="s">
        <v>78</v>
      </c>
      <c r="AY155" s="258" t="s">
        <v>174</v>
      </c>
    </row>
    <row r="156" s="13" customFormat="1">
      <c r="A156" s="13"/>
      <c r="B156" s="233"/>
      <c r="C156" s="234"/>
      <c r="D156" s="235" t="s">
        <v>190</v>
      </c>
      <c r="E156" s="236" t="s">
        <v>1</v>
      </c>
      <c r="F156" s="237" t="s">
        <v>646</v>
      </c>
      <c r="G156" s="234"/>
      <c r="H156" s="238">
        <v>0.432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190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174</v>
      </c>
    </row>
    <row r="157" s="12" customFormat="1" ht="22.8" customHeight="1">
      <c r="A157" s="12"/>
      <c r="B157" s="203"/>
      <c r="C157" s="204"/>
      <c r="D157" s="205" t="s">
        <v>77</v>
      </c>
      <c r="E157" s="217" t="s">
        <v>180</v>
      </c>
      <c r="F157" s="217" t="s">
        <v>257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SUM(P158:P165)</f>
        <v>0</v>
      </c>
      <c r="Q157" s="211"/>
      <c r="R157" s="212">
        <f>SUM(R158:R165)</f>
        <v>33.782970450000001</v>
      </c>
      <c r="S157" s="211"/>
      <c r="T157" s="213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86</v>
      </c>
      <c r="AT157" s="215" t="s">
        <v>77</v>
      </c>
      <c r="AU157" s="215" t="s">
        <v>86</v>
      </c>
      <c r="AY157" s="214" t="s">
        <v>174</v>
      </c>
      <c r="BK157" s="216">
        <f>SUM(BK158:BK165)</f>
        <v>0</v>
      </c>
    </row>
    <row r="158" s="2" customFormat="1" ht="37.8" customHeight="1">
      <c r="A158" s="38"/>
      <c r="B158" s="39"/>
      <c r="C158" s="219" t="s">
        <v>262</v>
      </c>
      <c r="D158" s="219" t="s">
        <v>176</v>
      </c>
      <c r="E158" s="220" t="s">
        <v>259</v>
      </c>
      <c r="F158" s="221" t="s">
        <v>260</v>
      </c>
      <c r="G158" s="222" t="s">
        <v>179</v>
      </c>
      <c r="H158" s="223">
        <v>36.835000000000001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180</v>
      </c>
      <c r="AT158" s="231" t="s">
        <v>176</v>
      </c>
      <c r="AU158" s="231" t="s">
        <v>88</v>
      </c>
      <c r="AY158" s="17" t="s">
        <v>174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180</v>
      </c>
      <c r="BM158" s="231" t="s">
        <v>647</v>
      </c>
    </row>
    <row r="159" s="14" customFormat="1">
      <c r="A159" s="14"/>
      <c r="B159" s="249"/>
      <c r="C159" s="250"/>
      <c r="D159" s="235" t="s">
        <v>190</v>
      </c>
      <c r="E159" s="251" t="s">
        <v>1</v>
      </c>
      <c r="F159" s="252" t="s">
        <v>541</v>
      </c>
      <c r="G159" s="250"/>
      <c r="H159" s="251" t="s">
        <v>1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190</v>
      </c>
      <c r="AU159" s="258" t="s">
        <v>88</v>
      </c>
      <c r="AV159" s="14" t="s">
        <v>86</v>
      </c>
      <c r="AW159" s="14" t="s">
        <v>34</v>
      </c>
      <c r="AX159" s="14" t="s">
        <v>78</v>
      </c>
      <c r="AY159" s="258" t="s">
        <v>174</v>
      </c>
    </row>
    <row r="160" s="13" customFormat="1">
      <c r="A160" s="13"/>
      <c r="B160" s="233"/>
      <c r="C160" s="234"/>
      <c r="D160" s="235" t="s">
        <v>190</v>
      </c>
      <c r="E160" s="236" t="s">
        <v>1</v>
      </c>
      <c r="F160" s="237" t="s">
        <v>648</v>
      </c>
      <c r="G160" s="234"/>
      <c r="H160" s="238">
        <v>36.835000000000001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190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174</v>
      </c>
    </row>
    <row r="161" s="2" customFormat="1" ht="44.25" customHeight="1">
      <c r="A161" s="38"/>
      <c r="B161" s="39"/>
      <c r="C161" s="219" t="s">
        <v>267</v>
      </c>
      <c r="D161" s="219" t="s">
        <v>176</v>
      </c>
      <c r="E161" s="220" t="s">
        <v>268</v>
      </c>
      <c r="F161" s="221" t="s">
        <v>269</v>
      </c>
      <c r="G161" s="222" t="s">
        <v>188</v>
      </c>
      <c r="H161" s="223">
        <v>1.5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2.13408</v>
      </c>
      <c r="R161" s="229">
        <f>Q161*H161</f>
        <v>3.20112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180</v>
      </c>
      <c r="AT161" s="231" t="s">
        <v>176</v>
      </c>
      <c r="AU161" s="231" t="s">
        <v>88</v>
      </c>
      <c r="AY161" s="17" t="s">
        <v>174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180</v>
      </c>
      <c r="BM161" s="231" t="s">
        <v>649</v>
      </c>
    </row>
    <row r="162" s="14" customFormat="1">
      <c r="A162" s="14"/>
      <c r="B162" s="249"/>
      <c r="C162" s="250"/>
      <c r="D162" s="235" t="s">
        <v>190</v>
      </c>
      <c r="E162" s="251" t="s">
        <v>1</v>
      </c>
      <c r="F162" s="252" t="s">
        <v>271</v>
      </c>
      <c r="G162" s="250"/>
      <c r="H162" s="251" t="s">
        <v>1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190</v>
      </c>
      <c r="AU162" s="258" t="s">
        <v>88</v>
      </c>
      <c r="AV162" s="14" t="s">
        <v>86</v>
      </c>
      <c r="AW162" s="14" t="s">
        <v>34</v>
      </c>
      <c r="AX162" s="14" t="s">
        <v>78</v>
      </c>
      <c r="AY162" s="258" t="s">
        <v>174</v>
      </c>
    </row>
    <row r="163" s="13" customFormat="1">
      <c r="A163" s="13"/>
      <c r="B163" s="233"/>
      <c r="C163" s="234"/>
      <c r="D163" s="235" t="s">
        <v>190</v>
      </c>
      <c r="E163" s="236" t="s">
        <v>1</v>
      </c>
      <c r="F163" s="237" t="s">
        <v>272</v>
      </c>
      <c r="G163" s="234"/>
      <c r="H163" s="238">
        <v>1.5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190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174</v>
      </c>
    </row>
    <row r="164" s="2" customFormat="1" ht="55.5" customHeight="1">
      <c r="A164" s="38"/>
      <c r="B164" s="39"/>
      <c r="C164" s="219" t="s">
        <v>276</v>
      </c>
      <c r="D164" s="219" t="s">
        <v>176</v>
      </c>
      <c r="E164" s="220" t="s">
        <v>650</v>
      </c>
      <c r="F164" s="221" t="s">
        <v>651</v>
      </c>
      <c r="G164" s="222" t="s">
        <v>179</v>
      </c>
      <c r="H164" s="223">
        <v>0.5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0.51339999999999997</v>
      </c>
      <c r="R164" s="229">
        <f>Q164*H164</f>
        <v>0.25669999999999998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180</v>
      </c>
      <c r="AT164" s="231" t="s">
        <v>176</v>
      </c>
      <c r="AU164" s="231" t="s">
        <v>88</v>
      </c>
      <c r="AY164" s="17" t="s">
        <v>174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180</v>
      </c>
      <c r="BM164" s="231" t="s">
        <v>652</v>
      </c>
    </row>
    <row r="165" s="2" customFormat="1" ht="44.25" customHeight="1">
      <c r="A165" s="38"/>
      <c r="B165" s="39"/>
      <c r="C165" s="219" t="s">
        <v>7</v>
      </c>
      <c r="D165" s="219" t="s">
        <v>176</v>
      </c>
      <c r="E165" s="220" t="s">
        <v>277</v>
      </c>
      <c r="F165" s="221" t="s">
        <v>278</v>
      </c>
      <c r="G165" s="222" t="s">
        <v>179</v>
      </c>
      <c r="H165" s="223">
        <v>36.835000000000001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43</v>
      </c>
      <c r="O165" s="91"/>
      <c r="P165" s="229">
        <f>O165*H165</f>
        <v>0</v>
      </c>
      <c r="Q165" s="229">
        <v>0.82326999999999995</v>
      </c>
      <c r="R165" s="229">
        <f>Q165*H165</f>
        <v>30.325150449999999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180</v>
      </c>
      <c r="AT165" s="231" t="s">
        <v>176</v>
      </c>
      <c r="AU165" s="231" t="s">
        <v>88</v>
      </c>
      <c r="AY165" s="17" t="s">
        <v>174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86</v>
      </c>
      <c r="BK165" s="232">
        <f>ROUND(I165*H165,2)</f>
        <v>0</v>
      </c>
      <c r="BL165" s="17" t="s">
        <v>180</v>
      </c>
      <c r="BM165" s="231" t="s">
        <v>653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203</v>
      </c>
      <c r="F166" s="217" t="s">
        <v>281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SUM(P167:P177)</f>
        <v>0</v>
      </c>
      <c r="Q166" s="211"/>
      <c r="R166" s="212">
        <f>SUM(R167:R177)</f>
        <v>2.7784048799999996</v>
      </c>
      <c r="S166" s="211"/>
      <c r="T166" s="213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174</v>
      </c>
      <c r="BK166" s="216">
        <f>SUM(BK167:BK177)</f>
        <v>0</v>
      </c>
    </row>
    <row r="167" s="2" customFormat="1" ht="44.25" customHeight="1">
      <c r="A167" s="38"/>
      <c r="B167" s="39"/>
      <c r="C167" s="219" t="s">
        <v>287</v>
      </c>
      <c r="D167" s="219" t="s">
        <v>176</v>
      </c>
      <c r="E167" s="220" t="s">
        <v>282</v>
      </c>
      <c r="F167" s="221" t="s">
        <v>283</v>
      </c>
      <c r="G167" s="222" t="s">
        <v>179</v>
      </c>
      <c r="H167" s="223">
        <v>17.225999999999999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0.13075999999999999</v>
      </c>
      <c r="R167" s="229">
        <f>Q167*H167</f>
        <v>2.2524717599999997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180</v>
      </c>
      <c r="AT167" s="231" t="s">
        <v>176</v>
      </c>
      <c r="AU167" s="231" t="s">
        <v>88</v>
      </c>
      <c r="AY167" s="17" t="s">
        <v>174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180</v>
      </c>
      <c r="BM167" s="231" t="s">
        <v>654</v>
      </c>
    </row>
    <row r="168" s="14" customFormat="1">
      <c r="A168" s="14"/>
      <c r="B168" s="249"/>
      <c r="C168" s="250"/>
      <c r="D168" s="235" t="s">
        <v>190</v>
      </c>
      <c r="E168" s="251" t="s">
        <v>1</v>
      </c>
      <c r="F168" s="252" t="s">
        <v>655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190</v>
      </c>
      <c r="AU168" s="258" t="s">
        <v>88</v>
      </c>
      <c r="AV168" s="14" t="s">
        <v>86</v>
      </c>
      <c r="AW168" s="14" t="s">
        <v>34</v>
      </c>
      <c r="AX168" s="14" t="s">
        <v>78</v>
      </c>
      <c r="AY168" s="258" t="s">
        <v>174</v>
      </c>
    </row>
    <row r="169" s="13" customFormat="1">
      <c r="A169" s="13"/>
      <c r="B169" s="233"/>
      <c r="C169" s="234"/>
      <c r="D169" s="235" t="s">
        <v>190</v>
      </c>
      <c r="E169" s="236" t="s">
        <v>1</v>
      </c>
      <c r="F169" s="237" t="s">
        <v>656</v>
      </c>
      <c r="G169" s="234"/>
      <c r="H169" s="238">
        <v>6.6429999999999998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190</v>
      </c>
      <c r="AU169" s="244" t="s">
        <v>88</v>
      </c>
      <c r="AV169" s="13" t="s">
        <v>88</v>
      </c>
      <c r="AW169" s="13" t="s">
        <v>34</v>
      </c>
      <c r="AX169" s="13" t="s">
        <v>78</v>
      </c>
      <c r="AY169" s="244" t="s">
        <v>174</v>
      </c>
    </row>
    <row r="170" s="14" customFormat="1">
      <c r="A170" s="14"/>
      <c r="B170" s="249"/>
      <c r="C170" s="250"/>
      <c r="D170" s="235" t="s">
        <v>190</v>
      </c>
      <c r="E170" s="251" t="s">
        <v>1</v>
      </c>
      <c r="F170" s="252" t="s">
        <v>657</v>
      </c>
      <c r="G170" s="250"/>
      <c r="H170" s="251" t="s">
        <v>1</v>
      </c>
      <c r="I170" s="253"/>
      <c r="J170" s="250"/>
      <c r="K170" s="250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190</v>
      </c>
      <c r="AU170" s="258" t="s">
        <v>88</v>
      </c>
      <c r="AV170" s="14" t="s">
        <v>86</v>
      </c>
      <c r="AW170" s="14" t="s">
        <v>34</v>
      </c>
      <c r="AX170" s="14" t="s">
        <v>78</v>
      </c>
      <c r="AY170" s="258" t="s">
        <v>174</v>
      </c>
    </row>
    <row r="171" s="13" customFormat="1">
      <c r="A171" s="13"/>
      <c r="B171" s="233"/>
      <c r="C171" s="234"/>
      <c r="D171" s="235" t="s">
        <v>190</v>
      </c>
      <c r="E171" s="236" t="s">
        <v>1</v>
      </c>
      <c r="F171" s="237" t="s">
        <v>658</v>
      </c>
      <c r="G171" s="234"/>
      <c r="H171" s="238">
        <v>4.9960000000000004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190</v>
      </c>
      <c r="AU171" s="244" t="s">
        <v>88</v>
      </c>
      <c r="AV171" s="13" t="s">
        <v>88</v>
      </c>
      <c r="AW171" s="13" t="s">
        <v>34</v>
      </c>
      <c r="AX171" s="13" t="s">
        <v>78</v>
      </c>
      <c r="AY171" s="244" t="s">
        <v>174</v>
      </c>
    </row>
    <row r="172" s="14" customFormat="1">
      <c r="A172" s="14"/>
      <c r="B172" s="249"/>
      <c r="C172" s="250"/>
      <c r="D172" s="235" t="s">
        <v>190</v>
      </c>
      <c r="E172" s="251" t="s">
        <v>1</v>
      </c>
      <c r="F172" s="252" t="s">
        <v>659</v>
      </c>
      <c r="G172" s="250"/>
      <c r="H172" s="251" t="s">
        <v>1</v>
      </c>
      <c r="I172" s="253"/>
      <c r="J172" s="250"/>
      <c r="K172" s="250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190</v>
      </c>
      <c r="AU172" s="258" t="s">
        <v>88</v>
      </c>
      <c r="AV172" s="14" t="s">
        <v>86</v>
      </c>
      <c r="AW172" s="14" t="s">
        <v>34</v>
      </c>
      <c r="AX172" s="14" t="s">
        <v>78</v>
      </c>
      <c r="AY172" s="258" t="s">
        <v>174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660</v>
      </c>
      <c r="G173" s="234"/>
      <c r="H173" s="238">
        <v>5.5869999999999997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78</v>
      </c>
      <c r="AY173" s="244" t="s">
        <v>174</v>
      </c>
    </row>
    <row r="174" s="15" customFormat="1">
      <c r="A174" s="15"/>
      <c r="B174" s="259"/>
      <c r="C174" s="260"/>
      <c r="D174" s="235" t="s">
        <v>190</v>
      </c>
      <c r="E174" s="261" t="s">
        <v>1</v>
      </c>
      <c r="F174" s="262" t="s">
        <v>275</v>
      </c>
      <c r="G174" s="260"/>
      <c r="H174" s="263">
        <v>17.225999999999999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190</v>
      </c>
      <c r="AU174" s="269" t="s">
        <v>88</v>
      </c>
      <c r="AV174" s="15" t="s">
        <v>180</v>
      </c>
      <c r="AW174" s="15" t="s">
        <v>34</v>
      </c>
      <c r="AX174" s="15" t="s">
        <v>86</v>
      </c>
      <c r="AY174" s="269" t="s">
        <v>174</v>
      </c>
    </row>
    <row r="175" s="2" customFormat="1" ht="37.8" customHeight="1">
      <c r="A175" s="38"/>
      <c r="B175" s="39"/>
      <c r="C175" s="219" t="s">
        <v>294</v>
      </c>
      <c r="D175" s="219" t="s">
        <v>176</v>
      </c>
      <c r="E175" s="220" t="s">
        <v>288</v>
      </c>
      <c r="F175" s="221" t="s">
        <v>289</v>
      </c>
      <c r="G175" s="222" t="s">
        <v>179</v>
      </c>
      <c r="H175" s="223">
        <v>9.5519999999999996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0.055059999999999998</v>
      </c>
      <c r="R175" s="229">
        <f>Q175*H175</f>
        <v>0.52593311999999992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180</v>
      </c>
      <c r="AT175" s="231" t="s">
        <v>176</v>
      </c>
      <c r="AU175" s="231" t="s">
        <v>88</v>
      </c>
      <c r="AY175" s="17" t="s">
        <v>174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180</v>
      </c>
      <c r="BM175" s="231" t="s">
        <v>661</v>
      </c>
    </row>
    <row r="176" s="14" customFormat="1">
      <c r="A176" s="14"/>
      <c r="B176" s="249"/>
      <c r="C176" s="250"/>
      <c r="D176" s="235" t="s">
        <v>190</v>
      </c>
      <c r="E176" s="251" t="s">
        <v>1</v>
      </c>
      <c r="F176" s="252" t="s">
        <v>662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190</v>
      </c>
      <c r="AU176" s="258" t="s">
        <v>88</v>
      </c>
      <c r="AV176" s="14" t="s">
        <v>86</v>
      </c>
      <c r="AW176" s="14" t="s">
        <v>34</v>
      </c>
      <c r="AX176" s="14" t="s">
        <v>78</v>
      </c>
      <c r="AY176" s="258" t="s">
        <v>174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663</v>
      </c>
      <c r="G177" s="234"/>
      <c r="H177" s="238">
        <v>9.5519999999999996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218</v>
      </c>
      <c r="F178" s="217" t="s">
        <v>293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SUM(P179:P194)</f>
        <v>0</v>
      </c>
      <c r="Q178" s="211"/>
      <c r="R178" s="212">
        <f>SUM(R179:R194)</f>
        <v>0</v>
      </c>
      <c r="S178" s="211"/>
      <c r="T178" s="213">
        <f>SUM(T179:T194)</f>
        <v>2.0681339999999997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174</v>
      </c>
      <c r="BK178" s="216">
        <f>SUM(BK179:BK194)</f>
        <v>0</v>
      </c>
    </row>
    <row r="179" s="2" customFormat="1" ht="66.75" customHeight="1">
      <c r="A179" s="38"/>
      <c r="B179" s="39"/>
      <c r="C179" s="219" t="s">
        <v>298</v>
      </c>
      <c r="D179" s="219" t="s">
        <v>176</v>
      </c>
      <c r="E179" s="220" t="s">
        <v>295</v>
      </c>
      <c r="F179" s="221" t="s">
        <v>296</v>
      </c>
      <c r="G179" s="222" t="s">
        <v>179</v>
      </c>
      <c r="H179" s="223">
        <v>9.5519999999999996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43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0.017999999999999999</v>
      </c>
      <c r="T179" s="230">
        <f>S179*H179</f>
        <v>0.17193599999999998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180</v>
      </c>
      <c r="AT179" s="231" t="s">
        <v>176</v>
      </c>
      <c r="AU179" s="231" t="s">
        <v>88</v>
      </c>
      <c r="AY179" s="17" t="s">
        <v>174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86</v>
      </c>
      <c r="BK179" s="232">
        <f>ROUND(I179*H179,2)</f>
        <v>0</v>
      </c>
      <c r="BL179" s="17" t="s">
        <v>180</v>
      </c>
      <c r="BM179" s="231" t="s">
        <v>664</v>
      </c>
    </row>
    <row r="180" s="2" customFormat="1" ht="76.35" customHeight="1">
      <c r="A180" s="38"/>
      <c r="B180" s="39"/>
      <c r="C180" s="219" t="s">
        <v>302</v>
      </c>
      <c r="D180" s="219" t="s">
        <v>176</v>
      </c>
      <c r="E180" s="220" t="s">
        <v>299</v>
      </c>
      <c r="F180" s="221" t="s">
        <v>300</v>
      </c>
      <c r="G180" s="222" t="s">
        <v>179</v>
      </c>
      <c r="H180" s="223">
        <v>17.225999999999999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0.023</v>
      </c>
      <c r="T180" s="230">
        <f>S180*H180</f>
        <v>0.39619799999999999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180</v>
      </c>
      <c r="AT180" s="231" t="s">
        <v>176</v>
      </c>
      <c r="AU180" s="231" t="s">
        <v>88</v>
      </c>
      <c r="AY180" s="17" t="s">
        <v>174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86</v>
      </c>
      <c r="BK180" s="232">
        <f>ROUND(I180*H180,2)</f>
        <v>0</v>
      </c>
      <c r="BL180" s="17" t="s">
        <v>180</v>
      </c>
      <c r="BM180" s="231" t="s">
        <v>665</v>
      </c>
    </row>
    <row r="181" s="2" customFormat="1" ht="24.15" customHeight="1">
      <c r="A181" s="38"/>
      <c r="B181" s="39"/>
      <c r="C181" s="219" t="s">
        <v>307</v>
      </c>
      <c r="D181" s="219" t="s">
        <v>176</v>
      </c>
      <c r="E181" s="220" t="s">
        <v>303</v>
      </c>
      <c r="F181" s="221" t="s">
        <v>304</v>
      </c>
      <c r="G181" s="222" t="s">
        <v>188</v>
      </c>
      <c r="H181" s="223">
        <v>0.59999999999999998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2.5</v>
      </c>
      <c r="T181" s="230">
        <f>S181*H181</f>
        <v>1.5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180</v>
      </c>
      <c r="AT181" s="231" t="s">
        <v>176</v>
      </c>
      <c r="AU181" s="231" t="s">
        <v>88</v>
      </c>
      <c r="AY181" s="17" t="s">
        <v>174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180</v>
      </c>
      <c r="BM181" s="231" t="s">
        <v>666</v>
      </c>
    </row>
    <row r="182" s="2" customFormat="1">
      <c r="A182" s="38"/>
      <c r="B182" s="39"/>
      <c r="C182" s="40"/>
      <c r="D182" s="235" t="s">
        <v>201</v>
      </c>
      <c r="E182" s="40"/>
      <c r="F182" s="245" t="s">
        <v>306</v>
      </c>
      <c r="G182" s="40"/>
      <c r="H182" s="40"/>
      <c r="I182" s="246"/>
      <c r="J182" s="40"/>
      <c r="K182" s="40"/>
      <c r="L182" s="44"/>
      <c r="M182" s="247"/>
      <c r="N182" s="24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201</v>
      </c>
      <c r="AU182" s="17" t="s">
        <v>88</v>
      </c>
    </row>
    <row r="183" s="13" customFormat="1">
      <c r="A183" s="13"/>
      <c r="B183" s="233"/>
      <c r="C183" s="234"/>
      <c r="D183" s="235" t="s">
        <v>190</v>
      </c>
      <c r="E183" s="236" t="s">
        <v>1</v>
      </c>
      <c r="F183" s="237" t="s">
        <v>248</v>
      </c>
      <c r="G183" s="234"/>
      <c r="H183" s="238">
        <v>0.59999999999999998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190</v>
      </c>
      <c r="AU183" s="244" t="s">
        <v>88</v>
      </c>
      <c r="AV183" s="13" t="s">
        <v>88</v>
      </c>
      <c r="AW183" s="13" t="s">
        <v>34</v>
      </c>
      <c r="AX183" s="13" t="s">
        <v>86</v>
      </c>
      <c r="AY183" s="244" t="s">
        <v>174</v>
      </c>
    </row>
    <row r="184" s="2" customFormat="1" ht="24.15" customHeight="1">
      <c r="A184" s="38"/>
      <c r="B184" s="39"/>
      <c r="C184" s="219" t="s">
        <v>320</v>
      </c>
      <c r="D184" s="219" t="s">
        <v>176</v>
      </c>
      <c r="E184" s="220" t="s">
        <v>308</v>
      </c>
      <c r="F184" s="221" t="s">
        <v>309</v>
      </c>
      <c r="G184" s="222" t="s">
        <v>179</v>
      </c>
      <c r="H184" s="223">
        <v>93.677000000000007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43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180</v>
      </c>
      <c r="AT184" s="231" t="s">
        <v>176</v>
      </c>
      <c r="AU184" s="231" t="s">
        <v>88</v>
      </c>
      <c r="AY184" s="17" t="s">
        <v>174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86</v>
      </c>
      <c r="BK184" s="232">
        <f>ROUND(I184*H184,2)</f>
        <v>0</v>
      </c>
      <c r="BL184" s="17" t="s">
        <v>180</v>
      </c>
      <c r="BM184" s="231" t="s">
        <v>667</v>
      </c>
    </row>
    <row r="185" s="2" customFormat="1">
      <c r="A185" s="38"/>
      <c r="B185" s="39"/>
      <c r="C185" s="40"/>
      <c r="D185" s="235" t="s">
        <v>201</v>
      </c>
      <c r="E185" s="40"/>
      <c r="F185" s="245" t="s">
        <v>311</v>
      </c>
      <c r="G185" s="40"/>
      <c r="H185" s="40"/>
      <c r="I185" s="246"/>
      <c r="J185" s="40"/>
      <c r="K185" s="40"/>
      <c r="L185" s="44"/>
      <c r="M185" s="247"/>
      <c r="N185" s="24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201</v>
      </c>
      <c r="AU185" s="17" t="s">
        <v>88</v>
      </c>
    </row>
    <row r="186" s="14" customFormat="1">
      <c r="A186" s="14"/>
      <c r="B186" s="249"/>
      <c r="C186" s="250"/>
      <c r="D186" s="235" t="s">
        <v>190</v>
      </c>
      <c r="E186" s="251" t="s">
        <v>1</v>
      </c>
      <c r="F186" s="252" t="s">
        <v>668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190</v>
      </c>
      <c r="AU186" s="258" t="s">
        <v>88</v>
      </c>
      <c r="AV186" s="14" t="s">
        <v>86</v>
      </c>
      <c r="AW186" s="14" t="s">
        <v>34</v>
      </c>
      <c r="AX186" s="14" t="s">
        <v>78</v>
      </c>
      <c r="AY186" s="258" t="s">
        <v>174</v>
      </c>
    </row>
    <row r="187" s="13" customFormat="1">
      <c r="A187" s="13"/>
      <c r="B187" s="233"/>
      <c r="C187" s="234"/>
      <c r="D187" s="235" t="s">
        <v>190</v>
      </c>
      <c r="E187" s="236" t="s">
        <v>1</v>
      </c>
      <c r="F187" s="237" t="s">
        <v>669</v>
      </c>
      <c r="G187" s="234"/>
      <c r="H187" s="238">
        <v>14.023999999999999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190</v>
      </c>
      <c r="AU187" s="244" t="s">
        <v>88</v>
      </c>
      <c r="AV187" s="13" t="s">
        <v>88</v>
      </c>
      <c r="AW187" s="13" t="s">
        <v>34</v>
      </c>
      <c r="AX187" s="13" t="s">
        <v>78</v>
      </c>
      <c r="AY187" s="244" t="s">
        <v>174</v>
      </c>
    </row>
    <row r="188" s="14" customFormat="1">
      <c r="A188" s="14"/>
      <c r="B188" s="249"/>
      <c r="C188" s="250"/>
      <c r="D188" s="235" t="s">
        <v>190</v>
      </c>
      <c r="E188" s="251" t="s">
        <v>1</v>
      </c>
      <c r="F188" s="252" t="s">
        <v>670</v>
      </c>
      <c r="G188" s="250"/>
      <c r="H188" s="251" t="s">
        <v>1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190</v>
      </c>
      <c r="AU188" s="258" t="s">
        <v>88</v>
      </c>
      <c r="AV188" s="14" t="s">
        <v>86</v>
      </c>
      <c r="AW188" s="14" t="s">
        <v>34</v>
      </c>
      <c r="AX188" s="14" t="s">
        <v>78</v>
      </c>
      <c r="AY188" s="258" t="s">
        <v>174</v>
      </c>
    </row>
    <row r="189" s="13" customFormat="1">
      <c r="A189" s="13"/>
      <c r="B189" s="233"/>
      <c r="C189" s="234"/>
      <c r="D189" s="235" t="s">
        <v>190</v>
      </c>
      <c r="E189" s="236" t="s">
        <v>1</v>
      </c>
      <c r="F189" s="237" t="s">
        <v>671</v>
      </c>
      <c r="G189" s="234"/>
      <c r="H189" s="238">
        <v>10.547000000000001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190</v>
      </c>
      <c r="AU189" s="244" t="s">
        <v>88</v>
      </c>
      <c r="AV189" s="13" t="s">
        <v>88</v>
      </c>
      <c r="AW189" s="13" t="s">
        <v>34</v>
      </c>
      <c r="AX189" s="13" t="s">
        <v>78</v>
      </c>
      <c r="AY189" s="244" t="s">
        <v>174</v>
      </c>
    </row>
    <row r="190" s="14" customFormat="1">
      <c r="A190" s="14"/>
      <c r="B190" s="249"/>
      <c r="C190" s="250"/>
      <c r="D190" s="235" t="s">
        <v>190</v>
      </c>
      <c r="E190" s="251" t="s">
        <v>1</v>
      </c>
      <c r="F190" s="252" t="s">
        <v>672</v>
      </c>
      <c r="G190" s="250"/>
      <c r="H190" s="251" t="s">
        <v>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190</v>
      </c>
      <c r="AU190" s="258" t="s">
        <v>88</v>
      </c>
      <c r="AV190" s="14" t="s">
        <v>86</v>
      </c>
      <c r="AW190" s="14" t="s">
        <v>34</v>
      </c>
      <c r="AX190" s="14" t="s">
        <v>78</v>
      </c>
      <c r="AY190" s="258" t="s">
        <v>174</v>
      </c>
    </row>
    <row r="191" s="13" customFormat="1">
      <c r="A191" s="13"/>
      <c r="B191" s="233"/>
      <c r="C191" s="234"/>
      <c r="D191" s="235" t="s">
        <v>190</v>
      </c>
      <c r="E191" s="236" t="s">
        <v>1</v>
      </c>
      <c r="F191" s="237" t="s">
        <v>673</v>
      </c>
      <c r="G191" s="234"/>
      <c r="H191" s="238">
        <v>11.794000000000001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190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174</v>
      </c>
    </row>
    <row r="192" s="14" customFormat="1">
      <c r="A192" s="14"/>
      <c r="B192" s="249"/>
      <c r="C192" s="250"/>
      <c r="D192" s="235" t="s">
        <v>190</v>
      </c>
      <c r="E192" s="251" t="s">
        <v>1</v>
      </c>
      <c r="F192" s="252" t="s">
        <v>674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190</v>
      </c>
      <c r="AU192" s="258" t="s">
        <v>88</v>
      </c>
      <c r="AV192" s="14" t="s">
        <v>86</v>
      </c>
      <c r="AW192" s="14" t="s">
        <v>34</v>
      </c>
      <c r="AX192" s="14" t="s">
        <v>78</v>
      </c>
      <c r="AY192" s="258" t="s">
        <v>174</v>
      </c>
    </row>
    <row r="193" s="13" customFormat="1">
      <c r="A193" s="13"/>
      <c r="B193" s="233"/>
      <c r="C193" s="234"/>
      <c r="D193" s="235" t="s">
        <v>190</v>
      </c>
      <c r="E193" s="236" t="s">
        <v>1</v>
      </c>
      <c r="F193" s="237" t="s">
        <v>675</v>
      </c>
      <c r="G193" s="234"/>
      <c r="H193" s="238">
        <v>57.311999999999998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190</v>
      </c>
      <c r="AU193" s="244" t="s">
        <v>88</v>
      </c>
      <c r="AV193" s="13" t="s">
        <v>88</v>
      </c>
      <c r="AW193" s="13" t="s">
        <v>34</v>
      </c>
      <c r="AX193" s="13" t="s">
        <v>78</v>
      </c>
      <c r="AY193" s="244" t="s">
        <v>174</v>
      </c>
    </row>
    <row r="194" s="15" customFormat="1">
      <c r="A194" s="15"/>
      <c r="B194" s="259"/>
      <c r="C194" s="260"/>
      <c r="D194" s="235" t="s">
        <v>190</v>
      </c>
      <c r="E194" s="261" t="s">
        <v>1</v>
      </c>
      <c r="F194" s="262" t="s">
        <v>275</v>
      </c>
      <c r="G194" s="260"/>
      <c r="H194" s="263">
        <v>93.676999999999992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9" t="s">
        <v>190</v>
      </c>
      <c r="AU194" s="269" t="s">
        <v>88</v>
      </c>
      <c r="AV194" s="15" t="s">
        <v>180</v>
      </c>
      <c r="AW194" s="15" t="s">
        <v>34</v>
      </c>
      <c r="AX194" s="15" t="s">
        <v>86</v>
      </c>
      <c r="AY194" s="269" t="s">
        <v>174</v>
      </c>
    </row>
    <row r="195" s="12" customFormat="1" ht="22.8" customHeight="1">
      <c r="A195" s="12"/>
      <c r="B195" s="203"/>
      <c r="C195" s="204"/>
      <c r="D195" s="205" t="s">
        <v>77</v>
      </c>
      <c r="E195" s="217" t="s">
        <v>318</v>
      </c>
      <c r="F195" s="217" t="s">
        <v>319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SUM(P196:P199)</f>
        <v>0</v>
      </c>
      <c r="Q195" s="211"/>
      <c r="R195" s="212">
        <f>SUM(R196:R199)</f>
        <v>0</v>
      </c>
      <c r="S195" s="211"/>
      <c r="T195" s="213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77</v>
      </c>
      <c r="AU195" s="215" t="s">
        <v>86</v>
      </c>
      <c r="AY195" s="214" t="s">
        <v>174</v>
      </c>
      <c r="BK195" s="216">
        <f>SUM(BK196:BK199)</f>
        <v>0</v>
      </c>
    </row>
    <row r="196" s="2" customFormat="1" ht="44.25" customHeight="1">
      <c r="A196" s="38"/>
      <c r="B196" s="39"/>
      <c r="C196" s="219" t="s">
        <v>324</v>
      </c>
      <c r="D196" s="219" t="s">
        <v>176</v>
      </c>
      <c r="E196" s="220" t="s">
        <v>321</v>
      </c>
      <c r="F196" s="221" t="s">
        <v>322</v>
      </c>
      <c r="G196" s="222" t="s">
        <v>240</v>
      </c>
      <c r="H196" s="223">
        <v>2.0680000000000001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180</v>
      </c>
      <c r="AT196" s="231" t="s">
        <v>176</v>
      </c>
      <c r="AU196" s="231" t="s">
        <v>88</v>
      </c>
      <c r="AY196" s="17" t="s">
        <v>174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180</v>
      </c>
      <c r="BM196" s="231" t="s">
        <v>676</v>
      </c>
    </row>
    <row r="197" s="2" customFormat="1" ht="37.8" customHeight="1">
      <c r="A197" s="38"/>
      <c r="B197" s="39"/>
      <c r="C197" s="219" t="s">
        <v>328</v>
      </c>
      <c r="D197" s="219" t="s">
        <v>176</v>
      </c>
      <c r="E197" s="220" t="s">
        <v>325</v>
      </c>
      <c r="F197" s="221" t="s">
        <v>326</v>
      </c>
      <c r="G197" s="222" t="s">
        <v>240</v>
      </c>
      <c r="H197" s="223">
        <v>2.0680000000000001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677</v>
      </c>
    </row>
    <row r="198" s="2" customFormat="1" ht="49.05" customHeight="1">
      <c r="A198" s="38"/>
      <c r="B198" s="39"/>
      <c r="C198" s="219" t="s">
        <v>335</v>
      </c>
      <c r="D198" s="219" t="s">
        <v>176</v>
      </c>
      <c r="E198" s="220" t="s">
        <v>329</v>
      </c>
      <c r="F198" s="221" t="s">
        <v>330</v>
      </c>
      <c r="G198" s="222" t="s">
        <v>240</v>
      </c>
      <c r="H198" s="223">
        <v>28.952000000000002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678</v>
      </c>
    </row>
    <row r="199" s="13" customFormat="1">
      <c r="A199" s="13"/>
      <c r="B199" s="233"/>
      <c r="C199" s="234"/>
      <c r="D199" s="235" t="s">
        <v>190</v>
      </c>
      <c r="E199" s="236" t="s">
        <v>1</v>
      </c>
      <c r="F199" s="237" t="s">
        <v>679</v>
      </c>
      <c r="G199" s="234"/>
      <c r="H199" s="238">
        <v>28.952000000000002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190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174</v>
      </c>
    </row>
    <row r="200" s="12" customFormat="1" ht="22.8" customHeight="1">
      <c r="A200" s="12"/>
      <c r="B200" s="203"/>
      <c r="C200" s="204"/>
      <c r="D200" s="205" t="s">
        <v>77</v>
      </c>
      <c r="E200" s="217" t="s">
        <v>333</v>
      </c>
      <c r="F200" s="217" t="s">
        <v>334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P201</f>
        <v>0</v>
      </c>
      <c r="Q200" s="211"/>
      <c r="R200" s="212">
        <f>R201</f>
        <v>0</v>
      </c>
      <c r="S200" s="211"/>
      <c r="T200" s="213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86</v>
      </c>
      <c r="AT200" s="215" t="s">
        <v>77</v>
      </c>
      <c r="AU200" s="215" t="s">
        <v>86</v>
      </c>
      <c r="AY200" s="214" t="s">
        <v>174</v>
      </c>
      <c r="BK200" s="216">
        <f>BK201</f>
        <v>0</v>
      </c>
    </row>
    <row r="201" s="2" customFormat="1" ht="24.15" customHeight="1">
      <c r="A201" s="38"/>
      <c r="B201" s="39"/>
      <c r="C201" s="219" t="s">
        <v>407</v>
      </c>
      <c r="D201" s="219" t="s">
        <v>176</v>
      </c>
      <c r="E201" s="220" t="s">
        <v>336</v>
      </c>
      <c r="F201" s="221" t="s">
        <v>337</v>
      </c>
      <c r="G201" s="222" t="s">
        <v>240</v>
      </c>
      <c r="H201" s="223">
        <v>38.762</v>
      </c>
      <c r="I201" s="224"/>
      <c r="J201" s="225">
        <f>ROUND(I201*H201,2)</f>
        <v>0</v>
      </c>
      <c r="K201" s="226"/>
      <c r="L201" s="44"/>
      <c r="M201" s="270" t="s">
        <v>1</v>
      </c>
      <c r="N201" s="271" t="s">
        <v>43</v>
      </c>
      <c r="O201" s="272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680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3Oc7Apu5n5dEd+ibG1fgklt8+BCu1K7QZNlKJ3VYOVPBImLAMXFZbG2j+/Y4ji46hdIdRqYr6jv6n7GbxXtdgA==" hashValue="Yhyz62U83TpTkAjo7QNdQTqRfrDi8hIIYsahHiwB2xyZAs5h9rDs7AhHAZeRPdETPw6SF47PsbGAYVjtmAhQ9A==" algorithmName="SHA-512" password="CC35"/>
  <autoFilter ref="C123:K20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ROUND((SUM(BE124:BE204)),  2)</f>
        <v>0</v>
      </c>
      <c r="G33" s="38"/>
      <c r="H33" s="38"/>
      <c r="I33" s="155">
        <v>0.20999999999999999</v>
      </c>
      <c r="J33" s="154">
        <f>ROUND(((SUM(BE124:BE204))*I33),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ROUND((SUM(BF124:BF204)),  2)</f>
        <v>0</v>
      </c>
      <c r="G34" s="38"/>
      <c r="H34" s="38"/>
      <c r="I34" s="155">
        <v>0.14999999999999999</v>
      </c>
      <c r="J34" s="154">
        <f>ROUND(((SUM(BF124:BF204))*I34),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ROUND((SUM(BG124:BG204)),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ROUND((SUM(BH124:BH204)),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ROUND((SUM(BI124:BI204)),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07 - Stupeň č. 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J156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J181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J188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J203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07 - Stupeň č. 7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82.42783261999999</v>
      </c>
      <c r="S124" s="104"/>
      <c r="T124" s="201">
        <f>T125</f>
        <v>37.251232000000002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P126+P156+P159+P181+P188+P198+P203</f>
        <v>0</v>
      </c>
      <c r="Q125" s="211"/>
      <c r="R125" s="212">
        <f>R126+R156+R159+R181+R188+R198+R203</f>
        <v>82.42783261999999</v>
      </c>
      <c r="S125" s="211"/>
      <c r="T125" s="213">
        <f>T126+T156+T159+T181+T188+T198+T203</f>
        <v>37.251232000000002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BK126+BK156+BK159+BK181+BK188+BK198+BK203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SUM(P127:P155)</f>
        <v>0</v>
      </c>
      <c r="Q126" s="211"/>
      <c r="R126" s="212">
        <f>SUM(R127:R155)</f>
        <v>0.41967000000000004</v>
      </c>
      <c r="S126" s="211"/>
      <c r="T126" s="213">
        <f>SUM(T127:T155)</f>
        <v>36.730800000000002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SUM(BK127:BK155)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20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0.00060000000000000006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682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683</v>
      </c>
    </row>
    <row r="129" s="2" customFormat="1" ht="49.05" customHeight="1">
      <c r="A129" s="38"/>
      <c r="B129" s="39"/>
      <c r="C129" s="219" t="s">
        <v>185</v>
      </c>
      <c r="D129" s="219" t="s">
        <v>176</v>
      </c>
      <c r="E129" s="220" t="s">
        <v>186</v>
      </c>
      <c r="F129" s="221" t="s">
        <v>187</v>
      </c>
      <c r="G129" s="222" t="s">
        <v>188</v>
      </c>
      <c r="H129" s="223">
        <v>19.332000000000001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1.8999999999999999</v>
      </c>
      <c r="T129" s="230">
        <f>S129*H129</f>
        <v>36.730800000000002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684</v>
      </c>
    </row>
    <row r="130" s="14" customFormat="1">
      <c r="A130" s="14"/>
      <c r="B130" s="249"/>
      <c r="C130" s="250"/>
      <c r="D130" s="235" t="s">
        <v>190</v>
      </c>
      <c r="E130" s="251" t="s">
        <v>1</v>
      </c>
      <c r="F130" s="252" t="s">
        <v>685</v>
      </c>
      <c r="G130" s="250"/>
      <c r="H130" s="251" t="s">
        <v>1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190</v>
      </c>
      <c r="AU130" s="258" t="s">
        <v>88</v>
      </c>
      <c r="AV130" s="14" t="s">
        <v>86</v>
      </c>
      <c r="AW130" s="14" t="s">
        <v>34</v>
      </c>
      <c r="AX130" s="14" t="s">
        <v>78</v>
      </c>
      <c r="AY130" s="258" t="s">
        <v>174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686</v>
      </c>
      <c r="G131" s="234"/>
      <c r="H131" s="238">
        <v>2.1600000000000001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78</v>
      </c>
      <c r="AY131" s="244" t="s">
        <v>174</v>
      </c>
    </row>
    <row r="132" s="14" customFormat="1">
      <c r="A132" s="14"/>
      <c r="B132" s="249"/>
      <c r="C132" s="250"/>
      <c r="D132" s="235" t="s">
        <v>190</v>
      </c>
      <c r="E132" s="251" t="s">
        <v>1</v>
      </c>
      <c r="F132" s="252" t="s">
        <v>541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190</v>
      </c>
      <c r="AU132" s="258" t="s">
        <v>88</v>
      </c>
      <c r="AV132" s="14" t="s">
        <v>86</v>
      </c>
      <c r="AW132" s="14" t="s">
        <v>34</v>
      </c>
      <c r="AX132" s="14" t="s">
        <v>78</v>
      </c>
      <c r="AY132" s="258" t="s">
        <v>174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687</v>
      </c>
      <c r="G133" s="234"/>
      <c r="H133" s="238">
        <v>17.172000000000001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78</v>
      </c>
      <c r="AY133" s="244" t="s">
        <v>174</v>
      </c>
    </row>
    <row r="134" s="15" customFormat="1">
      <c r="A134" s="15"/>
      <c r="B134" s="259"/>
      <c r="C134" s="260"/>
      <c r="D134" s="235" t="s">
        <v>190</v>
      </c>
      <c r="E134" s="261" t="s">
        <v>1</v>
      </c>
      <c r="F134" s="262" t="s">
        <v>275</v>
      </c>
      <c r="G134" s="260"/>
      <c r="H134" s="263">
        <v>19.332000000000001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190</v>
      </c>
      <c r="AU134" s="269" t="s">
        <v>88</v>
      </c>
      <c r="AV134" s="15" t="s">
        <v>180</v>
      </c>
      <c r="AW134" s="15" t="s">
        <v>34</v>
      </c>
      <c r="AX134" s="15" t="s">
        <v>86</v>
      </c>
      <c r="AY134" s="269" t="s">
        <v>174</v>
      </c>
    </row>
    <row r="135" s="2" customFormat="1" ht="37.8" customHeight="1">
      <c r="A135" s="38"/>
      <c r="B135" s="39"/>
      <c r="C135" s="219" t="s">
        <v>180</v>
      </c>
      <c r="D135" s="219" t="s">
        <v>176</v>
      </c>
      <c r="E135" s="220" t="s">
        <v>192</v>
      </c>
      <c r="F135" s="221" t="s">
        <v>193</v>
      </c>
      <c r="G135" s="222" t="s">
        <v>188</v>
      </c>
      <c r="H135" s="223">
        <v>19.332000000000001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688</v>
      </c>
    </row>
    <row r="136" s="2" customFormat="1" ht="21.75" customHeight="1">
      <c r="A136" s="38"/>
      <c r="B136" s="39"/>
      <c r="C136" s="219" t="s">
        <v>196</v>
      </c>
      <c r="D136" s="219" t="s">
        <v>176</v>
      </c>
      <c r="E136" s="220" t="s">
        <v>197</v>
      </c>
      <c r="F136" s="221" t="s">
        <v>198</v>
      </c>
      <c r="G136" s="222" t="s">
        <v>199</v>
      </c>
      <c r="H136" s="223">
        <v>19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0.021930000000000002</v>
      </c>
      <c r="R136" s="229">
        <f>Q136*H136</f>
        <v>0.41667000000000004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689</v>
      </c>
    </row>
    <row r="137" s="2" customFormat="1">
      <c r="A137" s="38"/>
      <c r="B137" s="39"/>
      <c r="C137" s="40"/>
      <c r="D137" s="235" t="s">
        <v>201</v>
      </c>
      <c r="E137" s="40"/>
      <c r="F137" s="245" t="s">
        <v>354</v>
      </c>
      <c r="G137" s="40"/>
      <c r="H137" s="40"/>
      <c r="I137" s="246"/>
      <c r="J137" s="40"/>
      <c r="K137" s="40"/>
      <c r="L137" s="44"/>
      <c r="M137" s="247"/>
      <c r="N137" s="24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201</v>
      </c>
      <c r="AU137" s="17" t="s">
        <v>88</v>
      </c>
    </row>
    <row r="138" s="2" customFormat="1" ht="24.15" customHeight="1">
      <c r="A138" s="38"/>
      <c r="B138" s="39"/>
      <c r="C138" s="219" t="s">
        <v>203</v>
      </c>
      <c r="D138" s="219" t="s">
        <v>176</v>
      </c>
      <c r="E138" s="220" t="s">
        <v>204</v>
      </c>
      <c r="F138" s="221" t="s">
        <v>205</v>
      </c>
      <c r="G138" s="222" t="s">
        <v>206</v>
      </c>
      <c r="H138" s="223">
        <v>80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3.0000000000000001E-05</v>
      </c>
      <c r="R138" s="229">
        <f>Q138*H138</f>
        <v>0.0024000000000000002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690</v>
      </c>
    </row>
    <row r="139" s="2" customFormat="1" ht="37.8" customHeight="1">
      <c r="A139" s="38"/>
      <c r="B139" s="39"/>
      <c r="C139" s="219" t="s">
        <v>208</v>
      </c>
      <c r="D139" s="219" t="s">
        <v>176</v>
      </c>
      <c r="E139" s="220" t="s">
        <v>209</v>
      </c>
      <c r="F139" s="221" t="s">
        <v>210</v>
      </c>
      <c r="G139" s="222" t="s">
        <v>211</v>
      </c>
      <c r="H139" s="223">
        <v>10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691</v>
      </c>
    </row>
    <row r="140" s="2" customFormat="1" ht="62.7" customHeight="1">
      <c r="A140" s="38"/>
      <c r="B140" s="39"/>
      <c r="C140" s="219" t="s">
        <v>213</v>
      </c>
      <c r="D140" s="219" t="s">
        <v>176</v>
      </c>
      <c r="E140" s="220" t="s">
        <v>214</v>
      </c>
      <c r="F140" s="221" t="s">
        <v>215</v>
      </c>
      <c r="G140" s="222" t="s">
        <v>188</v>
      </c>
      <c r="H140" s="223">
        <v>8.5860000000000003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692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693</v>
      </c>
      <c r="G141" s="234"/>
      <c r="H141" s="238">
        <v>8.5860000000000003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174</v>
      </c>
    </row>
    <row r="142" s="2" customFormat="1" ht="44.25" customHeight="1">
      <c r="A142" s="38"/>
      <c r="B142" s="39"/>
      <c r="C142" s="219" t="s">
        <v>218</v>
      </c>
      <c r="D142" s="219" t="s">
        <v>176</v>
      </c>
      <c r="E142" s="220" t="s">
        <v>429</v>
      </c>
      <c r="F142" s="221" t="s">
        <v>430</v>
      </c>
      <c r="G142" s="222" t="s">
        <v>188</v>
      </c>
      <c r="H142" s="223">
        <v>3.5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694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695</v>
      </c>
      <c r="G143" s="234"/>
      <c r="H143" s="238">
        <v>3.5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174</v>
      </c>
    </row>
    <row r="144" s="2" customFormat="1" ht="62.7" customHeight="1">
      <c r="A144" s="38"/>
      <c r="B144" s="39"/>
      <c r="C144" s="219" t="s">
        <v>222</v>
      </c>
      <c r="D144" s="219" t="s">
        <v>176</v>
      </c>
      <c r="E144" s="220" t="s">
        <v>219</v>
      </c>
      <c r="F144" s="221" t="s">
        <v>220</v>
      </c>
      <c r="G144" s="222" t="s">
        <v>188</v>
      </c>
      <c r="H144" s="223">
        <v>12.086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696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697</v>
      </c>
      <c r="G145" s="234"/>
      <c r="H145" s="238">
        <v>12.086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174</v>
      </c>
    </row>
    <row r="146" s="2" customFormat="1" ht="66.75" customHeight="1">
      <c r="A146" s="38"/>
      <c r="B146" s="39"/>
      <c r="C146" s="219" t="s">
        <v>227</v>
      </c>
      <c r="D146" s="219" t="s">
        <v>176</v>
      </c>
      <c r="E146" s="220" t="s">
        <v>223</v>
      </c>
      <c r="F146" s="221" t="s">
        <v>224</v>
      </c>
      <c r="G146" s="222" t="s">
        <v>188</v>
      </c>
      <c r="H146" s="223">
        <v>60.43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698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699</v>
      </c>
      <c r="G147" s="234"/>
      <c r="H147" s="238">
        <v>60.43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44.25" customHeight="1">
      <c r="A148" s="38"/>
      <c r="B148" s="39"/>
      <c r="C148" s="219" t="s">
        <v>231</v>
      </c>
      <c r="D148" s="219" t="s">
        <v>176</v>
      </c>
      <c r="E148" s="220" t="s">
        <v>228</v>
      </c>
      <c r="F148" s="221" t="s">
        <v>229</v>
      </c>
      <c r="G148" s="222" t="s">
        <v>188</v>
      </c>
      <c r="H148" s="223">
        <v>12.086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700</v>
      </c>
    </row>
    <row r="149" s="2" customFormat="1" ht="37.8" customHeight="1">
      <c r="A149" s="38"/>
      <c r="B149" s="39"/>
      <c r="C149" s="219" t="s">
        <v>237</v>
      </c>
      <c r="D149" s="219" t="s">
        <v>176</v>
      </c>
      <c r="E149" s="220" t="s">
        <v>232</v>
      </c>
      <c r="F149" s="221" t="s">
        <v>233</v>
      </c>
      <c r="G149" s="222" t="s">
        <v>188</v>
      </c>
      <c r="H149" s="223">
        <v>17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701</v>
      </c>
    </row>
    <row r="150" s="2" customFormat="1">
      <c r="A150" s="38"/>
      <c r="B150" s="39"/>
      <c r="C150" s="40"/>
      <c r="D150" s="235" t="s">
        <v>201</v>
      </c>
      <c r="E150" s="40"/>
      <c r="F150" s="245" t="s">
        <v>235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201</v>
      </c>
      <c r="AU150" s="17" t="s">
        <v>88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533</v>
      </c>
      <c r="G151" s="234"/>
      <c r="H151" s="238">
        <v>17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44.25" customHeight="1">
      <c r="A152" s="38"/>
      <c r="B152" s="39"/>
      <c r="C152" s="219" t="s">
        <v>244</v>
      </c>
      <c r="D152" s="219" t="s">
        <v>176</v>
      </c>
      <c r="E152" s="220" t="s">
        <v>238</v>
      </c>
      <c r="F152" s="221" t="s">
        <v>239</v>
      </c>
      <c r="G152" s="222" t="s">
        <v>240</v>
      </c>
      <c r="H152" s="223">
        <v>21.754999999999999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702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703</v>
      </c>
      <c r="G153" s="234"/>
      <c r="H153" s="238">
        <v>21.754999999999999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2" customFormat="1" ht="49.05" customHeight="1">
      <c r="A154" s="38"/>
      <c r="B154" s="39"/>
      <c r="C154" s="219" t="s">
        <v>8</v>
      </c>
      <c r="D154" s="219" t="s">
        <v>176</v>
      </c>
      <c r="E154" s="220" t="s">
        <v>442</v>
      </c>
      <c r="F154" s="221" t="s">
        <v>443</v>
      </c>
      <c r="G154" s="222" t="s">
        <v>179</v>
      </c>
      <c r="H154" s="223">
        <v>12.6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704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705</v>
      </c>
      <c r="G155" s="234"/>
      <c r="H155" s="238">
        <v>12.6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12" customFormat="1" ht="22.8" customHeight="1">
      <c r="A156" s="12"/>
      <c r="B156" s="203"/>
      <c r="C156" s="204"/>
      <c r="D156" s="205" t="s">
        <v>77</v>
      </c>
      <c r="E156" s="217" t="s">
        <v>185</v>
      </c>
      <c r="F156" s="217" t="s">
        <v>243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SUM(P157:P158)</f>
        <v>0</v>
      </c>
      <c r="Q156" s="211"/>
      <c r="R156" s="212">
        <f>SUM(R157:R158)</f>
        <v>2.0177942400000002</v>
      </c>
      <c r="S156" s="211"/>
      <c r="T156" s="213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86</v>
      </c>
      <c r="AT156" s="215" t="s">
        <v>77</v>
      </c>
      <c r="AU156" s="215" t="s">
        <v>86</v>
      </c>
      <c r="AY156" s="214" t="s">
        <v>174</v>
      </c>
      <c r="BK156" s="216">
        <f>SUM(BK157:BK158)</f>
        <v>0</v>
      </c>
    </row>
    <row r="157" s="2" customFormat="1" ht="78" customHeight="1">
      <c r="A157" s="38"/>
      <c r="B157" s="39"/>
      <c r="C157" s="219" t="s">
        <v>253</v>
      </c>
      <c r="D157" s="219" t="s">
        <v>176</v>
      </c>
      <c r="E157" s="220" t="s">
        <v>371</v>
      </c>
      <c r="F157" s="221" t="s">
        <v>372</v>
      </c>
      <c r="G157" s="222" t="s">
        <v>188</v>
      </c>
      <c r="H157" s="223">
        <v>0.64800000000000002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3.11388</v>
      </c>
      <c r="R157" s="229">
        <f>Q157*H157</f>
        <v>2.0177942400000002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706</v>
      </c>
    </row>
    <row r="158" s="13" customFormat="1">
      <c r="A158" s="13"/>
      <c r="B158" s="233"/>
      <c r="C158" s="234"/>
      <c r="D158" s="235" t="s">
        <v>190</v>
      </c>
      <c r="E158" s="236" t="s">
        <v>1</v>
      </c>
      <c r="F158" s="237" t="s">
        <v>707</v>
      </c>
      <c r="G158" s="234"/>
      <c r="H158" s="238">
        <v>0.64800000000000002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190</v>
      </c>
      <c r="AU158" s="244" t="s">
        <v>88</v>
      </c>
      <c r="AV158" s="13" t="s">
        <v>88</v>
      </c>
      <c r="AW158" s="13" t="s">
        <v>34</v>
      </c>
      <c r="AX158" s="13" t="s">
        <v>86</v>
      </c>
      <c r="AY158" s="244" t="s">
        <v>174</v>
      </c>
    </row>
    <row r="159" s="12" customFormat="1" ht="22.8" customHeight="1">
      <c r="A159" s="12"/>
      <c r="B159" s="203"/>
      <c r="C159" s="204"/>
      <c r="D159" s="205" t="s">
        <v>77</v>
      </c>
      <c r="E159" s="217" t="s">
        <v>180</v>
      </c>
      <c r="F159" s="217" t="s">
        <v>257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SUM(P160:P180)</f>
        <v>0</v>
      </c>
      <c r="Q159" s="211"/>
      <c r="R159" s="212">
        <f>SUM(R160:R180)</f>
        <v>77.674524539999993</v>
      </c>
      <c r="S159" s="211"/>
      <c r="T159" s="213">
        <f>SUM(T160:T180)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86</v>
      </c>
      <c r="AT159" s="215" t="s">
        <v>77</v>
      </c>
      <c r="AU159" s="215" t="s">
        <v>86</v>
      </c>
      <c r="AY159" s="214" t="s">
        <v>174</v>
      </c>
      <c r="BK159" s="216">
        <f>SUM(BK160:BK180)</f>
        <v>0</v>
      </c>
    </row>
    <row r="160" s="2" customFormat="1" ht="37.8" customHeight="1">
      <c r="A160" s="38"/>
      <c r="B160" s="39"/>
      <c r="C160" s="219" t="s">
        <v>258</v>
      </c>
      <c r="D160" s="219" t="s">
        <v>176</v>
      </c>
      <c r="E160" s="220" t="s">
        <v>259</v>
      </c>
      <c r="F160" s="221" t="s">
        <v>260</v>
      </c>
      <c r="G160" s="222" t="s">
        <v>179</v>
      </c>
      <c r="H160" s="223">
        <v>48.329999999999998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708</v>
      </c>
    </row>
    <row r="161" s="14" customFormat="1">
      <c r="A161" s="14"/>
      <c r="B161" s="249"/>
      <c r="C161" s="250"/>
      <c r="D161" s="235" t="s">
        <v>190</v>
      </c>
      <c r="E161" s="251" t="s">
        <v>1</v>
      </c>
      <c r="F161" s="252" t="s">
        <v>541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190</v>
      </c>
      <c r="AU161" s="258" t="s">
        <v>88</v>
      </c>
      <c r="AV161" s="14" t="s">
        <v>86</v>
      </c>
      <c r="AW161" s="14" t="s">
        <v>34</v>
      </c>
      <c r="AX161" s="14" t="s">
        <v>78</v>
      </c>
      <c r="AY161" s="258" t="s">
        <v>174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709</v>
      </c>
      <c r="G162" s="234"/>
      <c r="H162" s="238">
        <v>42.93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190</v>
      </c>
      <c r="AU162" s="244" t="s">
        <v>88</v>
      </c>
      <c r="AV162" s="13" t="s">
        <v>88</v>
      </c>
      <c r="AW162" s="13" t="s">
        <v>34</v>
      </c>
      <c r="AX162" s="13" t="s">
        <v>78</v>
      </c>
      <c r="AY162" s="244" t="s">
        <v>174</v>
      </c>
    </row>
    <row r="163" s="14" customFormat="1">
      <c r="A163" s="14"/>
      <c r="B163" s="249"/>
      <c r="C163" s="250"/>
      <c r="D163" s="235" t="s">
        <v>190</v>
      </c>
      <c r="E163" s="251" t="s">
        <v>1</v>
      </c>
      <c r="F163" s="252" t="s">
        <v>685</v>
      </c>
      <c r="G163" s="250"/>
      <c r="H163" s="251" t="s">
        <v>1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190</v>
      </c>
      <c r="AU163" s="258" t="s">
        <v>88</v>
      </c>
      <c r="AV163" s="14" t="s">
        <v>86</v>
      </c>
      <c r="AW163" s="14" t="s">
        <v>34</v>
      </c>
      <c r="AX163" s="14" t="s">
        <v>78</v>
      </c>
      <c r="AY163" s="258" t="s">
        <v>174</v>
      </c>
    </row>
    <row r="164" s="13" customFormat="1">
      <c r="A164" s="13"/>
      <c r="B164" s="233"/>
      <c r="C164" s="234"/>
      <c r="D164" s="235" t="s">
        <v>190</v>
      </c>
      <c r="E164" s="236" t="s">
        <v>1</v>
      </c>
      <c r="F164" s="237" t="s">
        <v>710</v>
      </c>
      <c r="G164" s="234"/>
      <c r="H164" s="238">
        <v>5.4000000000000004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190</v>
      </c>
      <c r="AU164" s="244" t="s">
        <v>88</v>
      </c>
      <c r="AV164" s="13" t="s">
        <v>88</v>
      </c>
      <c r="AW164" s="13" t="s">
        <v>34</v>
      </c>
      <c r="AX164" s="13" t="s">
        <v>78</v>
      </c>
      <c r="AY164" s="244" t="s">
        <v>174</v>
      </c>
    </row>
    <row r="165" s="15" customFormat="1">
      <c r="A165" s="15"/>
      <c r="B165" s="259"/>
      <c r="C165" s="260"/>
      <c r="D165" s="235" t="s">
        <v>190</v>
      </c>
      <c r="E165" s="261" t="s">
        <v>1</v>
      </c>
      <c r="F165" s="262" t="s">
        <v>275</v>
      </c>
      <c r="G165" s="260"/>
      <c r="H165" s="263">
        <v>48.329999999999998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190</v>
      </c>
      <c r="AU165" s="269" t="s">
        <v>88</v>
      </c>
      <c r="AV165" s="15" t="s">
        <v>180</v>
      </c>
      <c r="AW165" s="15" t="s">
        <v>34</v>
      </c>
      <c r="AX165" s="15" t="s">
        <v>86</v>
      </c>
      <c r="AY165" s="269" t="s">
        <v>174</v>
      </c>
    </row>
    <row r="166" s="2" customFormat="1" ht="44.25" customHeight="1">
      <c r="A166" s="38"/>
      <c r="B166" s="39"/>
      <c r="C166" s="219" t="s">
        <v>262</v>
      </c>
      <c r="D166" s="219" t="s">
        <v>176</v>
      </c>
      <c r="E166" s="220" t="s">
        <v>268</v>
      </c>
      <c r="F166" s="221" t="s">
        <v>269</v>
      </c>
      <c r="G166" s="222" t="s">
        <v>188</v>
      </c>
      <c r="H166" s="223">
        <v>13.167999999999999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2.13408</v>
      </c>
      <c r="R166" s="229">
        <f>Q166*H166</f>
        <v>28.101565439999998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180</v>
      </c>
      <c r="AT166" s="231" t="s">
        <v>176</v>
      </c>
      <c r="AU166" s="231" t="s">
        <v>88</v>
      </c>
      <c r="AY166" s="17" t="s">
        <v>174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86</v>
      </c>
      <c r="BK166" s="232">
        <f>ROUND(I166*H166,2)</f>
        <v>0</v>
      </c>
      <c r="BL166" s="17" t="s">
        <v>180</v>
      </c>
      <c r="BM166" s="231" t="s">
        <v>711</v>
      </c>
    </row>
    <row r="167" s="14" customFormat="1">
      <c r="A167" s="14"/>
      <c r="B167" s="249"/>
      <c r="C167" s="250"/>
      <c r="D167" s="235" t="s">
        <v>190</v>
      </c>
      <c r="E167" s="251" t="s">
        <v>1</v>
      </c>
      <c r="F167" s="252" t="s">
        <v>712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190</v>
      </c>
      <c r="AU167" s="258" t="s">
        <v>88</v>
      </c>
      <c r="AV167" s="14" t="s">
        <v>86</v>
      </c>
      <c r="AW167" s="14" t="s">
        <v>34</v>
      </c>
      <c r="AX167" s="14" t="s">
        <v>78</v>
      </c>
      <c r="AY167" s="258" t="s">
        <v>174</v>
      </c>
    </row>
    <row r="168" s="13" customFormat="1">
      <c r="A168" s="13"/>
      <c r="B168" s="233"/>
      <c r="C168" s="234"/>
      <c r="D168" s="235" t="s">
        <v>190</v>
      </c>
      <c r="E168" s="236" t="s">
        <v>1</v>
      </c>
      <c r="F168" s="237" t="s">
        <v>695</v>
      </c>
      <c r="G168" s="234"/>
      <c r="H168" s="238">
        <v>3.5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190</v>
      </c>
      <c r="AU168" s="244" t="s">
        <v>88</v>
      </c>
      <c r="AV168" s="13" t="s">
        <v>88</v>
      </c>
      <c r="AW168" s="13" t="s">
        <v>34</v>
      </c>
      <c r="AX168" s="13" t="s">
        <v>78</v>
      </c>
      <c r="AY168" s="244" t="s">
        <v>174</v>
      </c>
    </row>
    <row r="169" s="14" customFormat="1">
      <c r="A169" s="14"/>
      <c r="B169" s="249"/>
      <c r="C169" s="250"/>
      <c r="D169" s="235" t="s">
        <v>190</v>
      </c>
      <c r="E169" s="251" t="s">
        <v>1</v>
      </c>
      <c r="F169" s="252" t="s">
        <v>713</v>
      </c>
      <c r="G169" s="250"/>
      <c r="H169" s="251" t="s">
        <v>1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190</v>
      </c>
      <c r="AU169" s="258" t="s">
        <v>88</v>
      </c>
      <c r="AV169" s="14" t="s">
        <v>86</v>
      </c>
      <c r="AW169" s="14" t="s">
        <v>34</v>
      </c>
      <c r="AX169" s="14" t="s">
        <v>78</v>
      </c>
      <c r="AY169" s="258" t="s">
        <v>174</v>
      </c>
    </row>
    <row r="170" s="13" customFormat="1">
      <c r="A170" s="13"/>
      <c r="B170" s="233"/>
      <c r="C170" s="234"/>
      <c r="D170" s="235" t="s">
        <v>190</v>
      </c>
      <c r="E170" s="236" t="s">
        <v>1</v>
      </c>
      <c r="F170" s="237" t="s">
        <v>714</v>
      </c>
      <c r="G170" s="234"/>
      <c r="H170" s="238">
        <v>8.1679999999999993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190</v>
      </c>
      <c r="AU170" s="244" t="s">
        <v>88</v>
      </c>
      <c r="AV170" s="13" t="s">
        <v>88</v>
      </c>
      <c r="AW170" s="13" t="s">
        <v>34</v>
      </c>
      <c r="AX170" s="13" t="s">
        <v>78</v>
      </c>
      <c r="AY170" s="244" t="s">
        <v>174</v>
      </c>
    </row>
    <row r="171" s="14" customFormat="1">
      <c r="A171" s="14"/>
      <c r="B171" s="249"/>
      <c r="C171" s="250"/>
      <c r="D171" s="235" t="s">
        <v>190</v>
      </c>
      <c r="E171" s="251" t="s">
        <v>1</v>
      </c>
      <c r="F171" s="252" t="s">
        <v>271</v>
      </c>
      <c r="G171" s="250"/>
      <c r="H171" s="251" t="s">
        <v>1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190</v>
      </c>
      <c r="AU171" s="258" t="s">
        <v>88</v>
      </c>
      <c r="AV171" s="14" t="s">
        <v>86</v>
      </c>
      <c r="AW171" s="14" t="s">
        <v>34</v>
      </c>
      <c r="AX171" s="14" t="s">
        <v>78</v>
      </c>
      <c r="AY171" s="258" t="s">
        <v>174</v>
      </c>
    </row>
    <row r="172" s="13" customFormat="1">
      <c r="A172" s="13"/>
      <c r="B172" s="233"/>
      <c r="C172" s="234"/>
      <c r="D172" s="235" t="s">
        <v>190</v>
      </c>
      <c r="E172" s="236" t="s">
        <v>1</v>
      </c>
      <c r="F172" s="237" t="s">
        <v>272</v>
      </c>
      <c r="G172" s="234"/>
      <c r="H172" s="238">
        <v>1.5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190</v>
      </c>
      <c r="AU172" s="244" t="s">
        <v>88</v>
      </c>
      <c r="AV172" s="13" t="s">
        <v>88</v>
      </c>
      <c r="AW172" s="13" t="s">
        <v>34</v>
      </c>
      <c r="AX172" s="13" t="s">
        <v>78</v>
      </c>
      <c r="AY172" s="244" t="s">
        <v>174</v>
      </c>
    </row>
    <row r="173" s="15" customFormat="1">
      <c r="A173" s="15"/>
      <c r="B173" s="259"/>
      <c r="C173" s="260"/>
      <c r="D173" s="235" t="s">
        <v>190</v>
      </c>
      <c r="E173" s="261" t="s">
        <v>1</v>
      </c>
      <c r="F173" s="262" t="s">
        <v>275</v>
      </c>
      <c r="G173" s="260"/>
      <c r="H173" s="263">
        <v>13.167999999999999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190</v>
      </c>
      <c r="AU173" s="269" t="s">
        <v>88</v>
      </c>
      <c r="AV173" s="15" t="s">
        <v>180</v>
      </c>
      <c r="AW173" s="15" t="s">
        <v>34</v>
      </c>
      <c r="AX173" s="15" t="s">
        <v>86</v>
      </c>
      <c r="AY173" s="269" t="s">
        <v>174</v>
      </c>
    </row>
    <row r="174" s="2" customFormat="1" ht="49.05" customHeight="1">
      <c r="A174" s="38"/>
      <c r="B174" s="39"/>
      <c r="C174" s="219" t="s">
        <v>267</v>
      </c>
      <c r="D174" s="219" t="s">
        <v>176</v>
      </c>
      <c r="E174" s="220" t="s">
        <v>463</v>
      </c>
      <c r="F174" s="221" t="s">
        <v>464</v>
      </c>
      <c r="G174" s="222" t="s">
        <v>179</v>
      </c>
      <c r="H174" s="223">
        <v>2.7999999999999998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715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716</v>
      </c>
      <c r="G175" s="234"/>
      <c r="H175" s="238">
        <v>2.7999999999999998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174</v>
      </c>
    </row>
    <row r="176" s="2" customFormat="1" ht="37.8" customHeight="1">
      <c r="A176" s="38"/>
      <c r="B176" s="39"/>
      <c r="C176" s="219" t="s">
        <v>276</v>
      </c>
      <c r="D176" s="219" t="s">
        <v>176</v>
      </c>
      <c r="E176" s="220" t="s">
        <v>467</v>
      </c>
      <c r="F176" s="221" t="s">
        <v>468</v>
      </c>
      <c r="G176" s="222" t="s">
        <v>188</v>
      </c>
      <c r="H176" s="223">
        <v>4.9000000000000004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1.9967999999999999</v>
      </c>
      <c r="R176" s="229">
        <f>Q176*H176</f>
        <v>9.784320000000001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180</v>
      </c>
      <c r="AT176" s="231" t="s">
        <v>176</v>
      </c>
      <c r="AU176" s="231" t="s">
        <v>88</v>
      </c>
      <c r="AY176" s="17" t="s">
        <v>174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180</v>
      </c>
      <c r="BM176" s="231" t="s">
        <v>717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718</v>
      </c>
      <c r="G177" s="234"/>
      <c r="H177" s="238">
        <v>4.9000000000000004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2" customFormat="1" ht="33" customHeight="1">
      <c r="A178" s="38"/>
      <c r="B178" s="39"/>
      <c r="C178" s="219" t="s">
        <v>7</v>
      </c>
      <c r="D178" s="219" t="s">
        <v>176</v>
      </c>
      <c r="E178" s="220" t="s">
        <v>474</v>
      </c>
      <c r="F178" s="221" t="s">
        <v>475</v>
      </c>
      <c r="G178" s="222" t="s">
        <v>179</v>
      </c>
      <c r="H178" s="223">
        <v>12.6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180</v>
      </c>
      <c r="AT178" s="231" t="s">
        <v>176</v>
      </c>
      <c r="AU178" s="231" t="s">
        <v>88</v>
      </c>
      <c r="AY178" s="17" t="s">
        <v>174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180</v>
      </c>
      <c r="BM178" s="231" t="s">
        <v>719</v>
      </c>
    </row>
    <row r="179" s="13" customFormat="1">
      <c r="A179" s="13"/>
      <c r="B179" s="233"/>
      <c r="C179" s="234"/>
      <c r="D179" s="235" t="s">
        <v>190</v>
      </c>
      <c r="E179" s="236" t="s">
        <v>1</v>
      </c>
      <c r="F179" s="237" t="s">
        <v>705</v>
      </c>
      <c r="G179" s="234"/>
      <c r="H179" s="238">
        <v>12.6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190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174</v>
      </c>
    </row>
    <row r="180" s="2" customFormat="1" ht="44.25" customHeight="1">
      <c r="A180" s="38"/>
      <c r="B180" s="39"/>
      <c r="C180" s="219" t="s">
        <v>287</v>
      </c>
      <c r="D180" s="219" t="s">
        <v>176</v>
      </c>
      <c r="E180" s="220" t="s">
        <v>277</v>
      </c>
      <c r="F180" s="221" t="s">
        <v>278</v>
      </c>
      <c r="G180" s="222" t="s">
        <v>179</v>
      </c>
      <c r="H180" s="223">
        <v>48.329999999999998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0.82326999999999995</v>
      </c>
      <c r="R180" s="229">
        <f>Q180*H180</f>
        <v>39.788639099999997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180</v>
      </c>
      <c r="AT180" s="231" t="s">
        <v>176</v>
      </c>
      <c r="AU180" s="231" t="s">
        <v>88</v>
      </c>
      <c r="AY180" s="17" t="s">
        <v>174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86</v>
      </c>
      <c r="BK180" s="232">
        <f>ROUND(I180*H180,2)</f>
        <v>0</v>
      </c>
      <c r="BL180" s="17" t="s">
        <v>180</v>
      </c>
      <c r="BM180" s="231" t="s">
        <v>720</v>
      </c>
    </row>
    <row r="181" s="12" customFormat="1" ht="22.8" customHeight="1">
      <c r="A181" s="12"/>
      <c r="B181" s="203"/>
      <c r="C181" s="204"/>
      <c r="D181" s="205" t="s">
        <v>77</v>
      </c>
      <c r="E181" s="217" t="s">
        <v>203</v>
      </c>
      <c r="F181" s="217" t="s">
        <v>281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SUM(P182:P187)</f>
        <v>0</v>
      </c>
      <c r="Q181" s="211"/>
      <c r="R181" s="212">
        <f>SUM(R182:R187)</f>
        <v>2.3158438399999999</v>
      </c>
      <c r="S181" s="211"/>
      <c r="T181" s="213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86</v>
      </c>
      <c r="AT181" s="215" t="s">
        <v>77</v>
      </c>
      <c r="AU181" s="215" t="s">
        <v>86</v>
      </c>
      <c r="AY181" s="214" t="s">
        <v>174</v>
      </c>
      <c r="BK181" s="216">
        <f>SUM(BK182:BK187)</f>
        <v>0</v>
      </c>
    </row>
    <row r="182" s="2" customFormat="1" ht="44.25" customHeight="1">
      <c r="A182" s="38"/>
      <c r="B182" s="39"/>
      <c r="C182" s="219" t="s">
        <v>294</v>
      </c>
      <c r="D182" s="219" t="s">
        <v>176</v>
      </c>
      <c r="E182" s="220" t="s">
        <v>282</v>
      </c>
      <c r="F182" s="221" t="s">
        <v>283</v>
      </c>
      <c r="G182" s="222" t="s">
        <v>179</v>
      </c>
      <c r="H182" s="223">
        <v>11.984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0.13075999999999999</v>
      </c>
      <c r="R182" s="229">
        <f>Q182*H182</f>
        <v>1.56702784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180</v>
      </c>
      <c r="AT182" s="231" t="s">
        <v>176</v>
      </c>
      <c r="AU182" s="231" t="s">
        <v>88</v>
      </c>
      <c r="AY182" s="17" t="s">
        <v>174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180</v>
      </c>
      <c r="BM182" s="231" t="s">
        <v>721</v>
      </c>
    </row>
    <row r="183" s="14" customFormat="1">
      <c r="A183" s="14"/>
      <c r="B183" s="249"/>
      <c r="C183" s="250"/>
      <c r="D183" s="235" t="s">
        <v>190</v>
      </c>
      <c r="E183" s="251" t="s">
        <v>1</v>
      </c>
      <c r="F183" s="252" t="s">
        <v>722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190</v>
      </c>
      <c r="AU183" s="258" t="s">
        <v>88</v>
      </c>
      <c r="AV183" s="14" t="s">
        <v>86</v>
      </c>
      <c r="AW183" s="14" t="s">
        <v>34</v>
      </c>
      <c r="AX183" s="14" t="s">
        <v>78</v>
      </c>
      <c r="AY183" s="258" t="s">
        <v>174</v>
      </c>
    </row>
    <row r="184" s="13" customFormat="1">
      <c r="A184" s="13"/>
      <c r="B184" s="233"/>
      <c r="C184" s="234"/>
      <c r="D184" s="235" t="s">
        <v>190</v>
      </c>
      <c r="E184" s="236" t="s">
        <v>1</v>
      </c>
      <c r="F184" s="237" t="s">
        <v>723</v>
      </c>
      <c r="G184" s="234"/>
      <c r="H184" s="238">
        <v>11.984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190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174</v>
      </c>
    </row>
    <row r="185" s="2" customFormat="1" ht="37.8" customHeight="1">
      <c r="A185" s="38"/>
      <c r="B185" s="39"/>
      <c r="C185" s="219" t="s">
        <v>298</v>
      </c>
      <c r="D185" s="219" t="s">
        <v>176</v>
      </c>
      <c r="E185" s="220" t="s">
        <v>288</v>
      </c>
      <c r="F185" s="221" t="s">
        <v>289</v>
      </c>
      <c r="G185" s="222" t="s">
        <v>179</v>
      </c>
      <c r="H185" s="223">
        <v>13.6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0.055059999999999998</v>
      </c>
      <c r="R185" s="229">
        <f>Q185*H185</f>
        <v>0.74881599999999993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180</v>
      </c>
      <c r="AT185" s="231" t="s">
        <v>176</v>
      </c>
      <c r="AU185" s="231" t="s">
        <v>88</v>
      </c>
      <c r="AY185" s="17" t="s">
        <v>174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180</v>
      </c>
      <c r="BM185" s="231" t="s">
        <v>724</v>
      </c>
    </row>
    <row r="186" s="14" customFormat="1">
      <c r="A186" s="14"/>
      <c r="B186" s="249"/>
      <c r="C186" s="250"/>
      <c r="D186" s="235" t="s">
        <v>190</v>
      </c>
      <c r="E186" s="251" t="s">
        <v>1</v>
      </c>
      <c r="F186" s="252" t="s">
        <v>725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190</v>
      </c>
      <c r="AU186" s="258" t="s">
        <v>88</v>
      </c>
      <c r="AV186" s="14" t="s">
        <v>86</v>
      </c>
      <c r="AW186" s="14" t="s">
        <v>34</v>
      </c>
      <c r="AX186" s="14" t="s">
        <v>78</v>
      </c>
      <c r="AY186" s="258" t="s">
        <v>174</v>
      </c>
    </row>
    <row r="187" s="13" customFormat="1">
      <c r="A187" s="13"/>
      <c r="B187" s="233"/>
      <c r="C187" s="234"/>
      <c r="D187" s="235" t="s">
        <v>190</v>
      </c>
      <c r="E187" s="236" t="s">
        <v>1</v>
      </c>
      <c r="F187" s="237" t="s">
        <v>726</v>
      </c>
      <c r="G187" s="234"/>
      <c r="H187" s="238">
        <v>13.6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190</v>
      </c>
      <c r="AU187" s="244" t="s">
        <v>88</v>
      </c>
      <c r="AV187" s="13" t="s">
        <v>88</v>
      </c>
      <c r="AW187" s="13" t="s">
        <v>34</v>
      </c>
      <c r="AX187" s="13" t="s">
        <v>86</v>
      </c>
      <c r="AY187" s="244" t="s">
        <v>174</v>
      </c>
    </row>
    <row r="188" s="12" customFormat="1" ht="22.8" customHeight="1">
      <c r="A188" s="12"/>
      <c r="B188" s="203"/>
      <c r="C188" s="204"/>
      <c r="D188" s="205" t="s">
        <v>77</v>
      </c>
      <c r="E188" s="217" t="s">
        <v>218</v>
      </c>
      <c r="F188" s="217" t="s">
        <v>293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SUM(P189:P197)</f>
        <v>0</v>
      </c>
      <c r="Q188" s="211"/>
      <c r="R188" s="212">
        <f>SUM(R189:R197)</f>
        <v>0</v>
      </c>
      <c r="S188" s="211"/>
      <c r="T188" s="213">
        <f>SUM(T189:T197)</f>
        <v>0.52043200000000001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86</v>
      </c>
      <c r="AT188" s="215" t="s">
        <v>77</v>
      </c>
      <c r="AU188" s="215" t="s">
        <v>86</v>
      </c>
      <c r="AY188" s="214" t="s">
        <v>174</v>
      </c>
      <c r="BK188" s="216">
        <f>SUM(BK189:BK197)</f>
        <v>0</v>
      </c>
    </row>
    <row r="189" s="2" customFormat="1" ht="66.75" customHeight="1">
      <c r="A189" s="38"/>
      <c r="B189" s="39"/>
      <c r="C189" s="219" t="s">
        <v>302</v>
      </c>
      <c r="D189" s="219" t="s">
        <v>176</v>
      </c>
      <c r="E189" s="220" t="s">
        <v>295</v>
      </c>
      <c r="F189" s="221" t="s">
        <v>296</v>
      </c>
      <c r="G189" s="222" t="s">
        <v>179</v>
      </c>
      <c r="H189" s="223">
        <v>13.6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43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0.017999999999999999</v>
      </c>
      <c r="T189" s="230">
        <f>S189*H189</f>
        <v>0.24479999999999996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180</v>
      </c>
      <c r="AT189" s="231" t="s">
        <v>176</v>
      </c>
      <c r="AU189" s="231" t="s">
        <v>88</v>
      </c>
      <c r="AY189" s="17" t="s">
        <v>174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86</v>
      </c>
      <c r="BK189" s="232">
        <f>ROUND(I189*H189,2)</f>
        <v>0</v>
      </c>
      <c r="BL189" s="17" t="s">
        <v>180</v>
      </c>
      <c r="BM189" s="231" t="s">
        <v>727</v>
      </c>
    </row>
    <row r="190" s="2" customFormat="1" ht="76.35" customHeight="1">
      <c r="A190" s="38"/>
      <c r="B190" s="39"/>
      <c r="C190" s="219" t="s">
        <v>307</v>
      </c>
      <c r="D190" s="219" t="s">
        <v>176</v>
      </c>
      <c r="E190" s="220" t="s">
        <v>299</v>
      </c>
      <c r="F190" s="221" t="s">
        <v>300</v>
      </c>
      <c r="G190" s="222" t="s">
        <v>179</v>
      </c>
      <c r="H190" s="223">
        <v>11.984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0.023</v>
      </c>
      <c r="T190" s="230">
        <f>S190*H190</f>
        <v>0.27563199999999999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180</v>
      </c>
      <c r="AT190" s="231" t="s">
        <v>176</v>
      </c>
      <c r="AU190" s="231" t="s">
        <v>88</v>
      </c>
      <c r="AY190" s="17" t="s">
        <v>174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86</v>
      </c>
      <c r="BK190" s="232">
        <f>ROUND(I190*H190,2)</f>
        <v>0</v>
      </c>
      <c r="BL190" s="17" t="s">
        <v>180</v>
      </c>
      <c r="BM190" s="231" t="s">
        <v>728</v>
      </c>
    </row>
    <row r="191" s="2" customFormat="1" ht="24.15" customHeight="1">
      <c r="A191" s="38"/>
      <c r="B191" s="39"/>
      <c r="C191" s="219" t="s">
        <v>320</v>
      </c>
      <c r="D191" s="219" t="s">
        <v>176</v>
      </c>
      <c r="E191" s="220" t="s">
        <v>308</v>
      </c>
      <c r="F191" s="221" t="s">
        <v>309</v>
      </c>
      <c r="G191" s="222" t="s">
        <v>179</v>
      </c>
      <c r="H191" s="223">
        <v>74.564999999999998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43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180</v>
      </c>
      <c r="AT191" s="231" t="s">
        <v>176</v>
      </c>
      <c r="AU191" s="231" t="s">
        <v>88</v>
      </c>
      <c r="AY191" s="17" t="s">
        <v>174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86</v>
      </c>
      <c r="BK191" s="232">
        <f>ROUND(I191*H191,2)</f>
        <v>0</v>
      </c>
      <c r="BL191" s="17" t="s">
        <v>180</v>
      </c>
      <c r="BM191" s="231" t="s">
        <v>729</v>
      </c>
    </row>
    <row r="192" s="2" customFormat="1">
      <c r="A192" s="38"/>
      <c r="B192" s="39"/>
      <c r="C192" s="40"/>
      <c r="D192" s="235" t="s">
        <v>201</v>
      </c>
      <c r="E192" s="40"/>
      <c r="F192" s="245" t="s">
        <v>311</v>
      </c>
      <c r="G192" s="40"/>
      <c r="H192" s="40"/>
      <c r="I192" s="246"/>
      <c r="J192" s="40"/>
      <c r="K192" s="40"/>
      <c r="L192" s="44"/>
      <c r="M192" s="247"/>
      <c r="N192" s="24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201</v>
      </c>
      <c r="AU192" s="17" t="s">
        <v>88</v>
      </c>
    </row>
    <row r="193" s="14" customFormat="1">
      <c r="A193" s="14"/>
      <c r="B193" s="249"/>
      <c r="C193" s="250"/>
      <c r="D193" s="235" t="s">
        <v>190</v>
      </c>
      <c r="E193" s="251" t="s">
        <v>1</v>
      </c>
      <c r="F193" s="252" t="s">
        <v>730</v>
      </c>
      <c r="G193" s="250"/>
      <c r="H193" s="251" t="s">
        <v>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190</v>
      </c>
      <c r="AU193" s="258" t="s">
        <v>88</v>
      </c>
      <c r="AV193" s="14" t="s">
        <v>86</v>
      </c>
      <c r="AW193" s="14" t="s">
        <v>34</v>
      </c>
      <c r="AX193" s="14" t="s">
        <v>78</v>
      </c>
      <c r="AY193" s="258" t="s">
        <v>174</v>
      </c>
    </row>
    <row r="194" s="13" customFormat="1">
      <c r="A194" s="13"/>
      <c r="B194" s="233"/>
      <c r="C194" s="234"/>
      <c r="D194" s="235" t="s">
        <v>190</v>
      </c>
      <c r="E194" s="236" t="s">
        <v>1</v>
      </c>
      <c r="F194" s="237" t="s">
        <v>731</v>
      </c>
      <c r="G194" s="234"/>
      <c r="H194" s="238">
        <v>26.965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190</v>
      </c>
      <c r="AU194" s="244" t="s">
        <v>88</v>
      </c>
      <c r="AV194" s="13" t="s">
        <v>88</v>
      </c>
      <c r="AW194" s="13" t="s">
        <v>34</v>
      </c>
      <c r="AX194" s="13" t="s">
        <v>78</v>
      </c>
      <c r="AY194" s="244" t="s">
        <v>174</v>
      </c>
    </row>
    <row r="195" s="14" customFormat="1">
      <c r="A195" s="14"/>
      <c r="B195" s="249"/>
      <c r="C195" s="250"/>
      <c r="D195" s="235" t="s">
        <v>190</v>
      </c>
      <c r="E195" s="251" t="s">
        <v>1</v>
      </c>
      <c r="F195" s="252" t="s">
        <v>732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190</v>
      </c>
      <c r="AU195" s="258" t="s">
        <v>88</v>
      </c>
      <c r="AV195" s="14" t="s">
        <v>86</v>
      </c>
      <c r="AW195" s="14" t="s">
        <v>34</v>
      </c>
      <c r="AX195" s="14" t="s">
        <v>78</v>
      </c>
      <c r="AY195" s="258" t="s">
        <v>174</v>
      </c>
    </row>
    <row r="196" s="13" customFormat="1">
      <c r="A196" s="13"/>
      <c r="B196" s="233"/>
      <c r="C196" s="234"/>
      <c r="D196" s="235" t="s">
        <v>190</v>
      </c>
      <c r="E196" s="236" t="s">
        <v>1</v>
      </c>
      <c r="F196" s="237" t="s">
        <v>733</v>
      </c>
      <c r="G196" s="234"/>
      <c r="H196" s="238">
        <v>47.600000000000001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190</v>
      </c>
      <c r="AU196" s="244" t="s">
        <v>88</v>
      </c>
      <c r="AV196" s="13" t="s">
        <v>88</v>
      </c>
      <c r="AW196" s="13" t="s">
        <v>34</v>
      </c>
      <c r="AX196" s="13" t="s">
        <v>78</v>
      </c>
      <c r="AY196" s="244" t="s">
        <v>174</v>
      </c>
    </row>
    <row r="197" s="15" customFormat="1">
      <c r="A197" s="15"/>
      <c r="B197" s="259"/>
      <c r="C197" s="260"/>
      <c r="D197" s="235" t="s">
        <v>190</v>
      </c>
      <c r="E197" s="261" t="s">
        <v>1</v>
      </c>
      <c r="F197" s="262" t="s">
        <v>275</v>
      </c>
      <c r="G197" s="260"/>
      <c r="H197" s="263">
        <v>74.564999999999998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9" t="s">
        <v>190</v>
      </c>
      <c r="AU197" s="269" t="s">
        <v>88</v>
      </c>
      <c r="AV197" s="15" t="s">
        <v>180</v>
      </c>
      <c r="AW197" s="15" t="s">
        <v>34</v>
      </c>
      <c r="AX197" s="15" t="s">
        <v>86</v>
      </c>
      <c r="AY197" s="269" t="s">
        <v>174</v>
      </c>
    </row>
    <row r="198" s="12" customFormat="1" ht="22.8" customHeight="1">
      <c r="A198" s="12"/>
      <c r="B198" s="203"/>
      <c r="C198" s="204"/>
      <c r="D198" s="205" t="s">
        <v>77</v>
      </c>
      <c r="E198" s="217" t="s">
        <v>318</v>
      </c>
      <c r="F198" s="217" t="s">
        <v>319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SUM(P199:P202)</f>
        <v>0</v>
      </c>
      <c r="Q198" s="211"/>
      <c r="R198" s="212">
        <f>SUM(R199:R202)</f>
        <v>0</v>
      </c>
      <c r="S198" s="211"/>
      <c r="T198" s="213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86</v>
      </c>
      <c r="AT198" s="215" t="s">
        <v>77</v>
      </c>
      <c r="AU198" s="215" t="s">
        <v>86</v>
      </c>
      <c r="AY198" s="214" t="s">
        <v>174</v>
      </c>
      <c r="BK198" s="216">
        <f>SUM(BK199:BK202)</f>
        <v>0</v>
      </c>
    </row>
    <row r="199" s="2" customFormat="1" ht="44.25" customHeight="1">
      <c r="A199" s="38"/>
      <c r="B199" s="39"/>
      <c r="C199" s="219" t="s">
        <v>324</v>
      </c>
      <c r="D199" s="219" t="s">
        <v>176</v>
      </c>
      <c r="E199" s="220" t="s">
        <v>321</v>
      </c>
      <c r="F199" s="221" t="s">
        <v>322</v>
      </c>
      <c r="G199" s="222" t="s">
        <v>240</v>
      </c>
      <c r="H199" s="223">
        <v>0.52000000000000002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180</v>
      </c>
      <c r="AT199" s="231" t="s">
        <v>176</v>
      </c>
      <c r="AU199" s="231" t="s">
        <v>88</v>
      </c>
      <c r="AY199" s="17" t="s">
        <v>174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180</v>
      </c>
      <c r="BM199" s="231" t="s">
        <v>734</v>
      </c>
    </row>
    <row r="200" s="2" customFormat="1" ht="37.8" customHeight="1">
      <c r="A200" s="38"/>
      <c r="B200" s="39"/>
      <c r="C200" s="219" t="s">
        <v>328</v>
      </c>
      <c r="D200" s="219" t="s">
        <v>176</v>
      </c>
      <c r="E200" s="220" t="s">
        <v>325</v>
      </c>
      <c r="F200" s="221" t="s">
        <v>326</v>
      </c>
      <c r="G200" s="222" t="s">
        <v>240</v>
      </c>
      <c r="H200" s="223">
        <v>0.52000000000000002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43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180</v>
      </c>
      <c r="AT200" s="231" t="s">
        <v>176</v>
      </c>
      <c r="AU200" s="231" t="s">
        <v>88</v>
      </c>
      <c r="AY200" s="17" t="s">
        <v>174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86</v>
      </c>
      <c r="BK200" s="232">
        <f>ROUND(I200*H200,2)</f>
        <v>0</v>
      </c>
      <c r="BL200" s="17" t="s">
        <v>180</v>
      </c>
      <c r="BM200" s="231" t="s">
        <v>735</v>
      </c>
    </row>
    <row r="201" s="2" customFormat="1" ht="49.05" customHeight="1">
      <c r="A201" s="38"/>
      <c r="B201" s="39"/>
      <c r="C201" s="219" t="s">
        <v>335</v>
      </c>
      <c r="D201" s="219" t="s">
        <v>176</v>
      </c>
      <c r="E201" s="220" t="s">
        <v>329</v>
      </c>
      <c r="F201" s="221" t="s">
        <v>330</v>
      </c>
      <c r="G201" s="222" t="s">
        <v>240</v>
      </c>
      <c r="H201" s="223">
        <v>7.2800000000000002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180</v>
      </c>
      <c r="AT201" s="231" t="s">
        <v>176</v>
      </c>
      <c r="AU201" s="231" t="s">
        <v>88</v>
      </c>
      <c r="AY201" s="17" t="s">
        <v>174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180</v>
      </c>
      <c r="BM201" s="231" t="s">
        <v>736</v>
      </c>
    </row>
    <row r="202" s="13" customFormat="1">
      <c r="A202" s="13"/>
      <c r="B202" s="233"/>
      <c r="C202" s="234"/>
      <c r="D202" s="235" t="s">
        <v>190</v>
      </c>
      <c r="E202" s="236" t="s">
        <v>1</v>
      </c>
      <c r="F202" s="237" t="s">
        <v>737</v>
      </c>
      <c r="G202" s="234"/>
      <c r="H202" s="238">
        <v>7.2800000000000002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190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174</v>
      </c>
    </row>
    <row r="203" s="12" customFormat="1" ht="22.8" customHeight="1">
      <c r="A203" s="12"/>
      <c r="B203" s="203"/>
      <c r="C203" s="204"/>
      <c r="D203" s="205" t="s">
        <v>77</v>
      </c>
      <c r="E203" s="217" t="s">
        <v>333</v>
      </c>
      <c r="F203" s="217" t="s">
        <v>334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P204</f>
        <v>0</v>
      </c>
      <c r="Q203" s="211"/>
      <c r="R203" s="212">
        <f>R204</f>
        <v>0</v>
      </c>
      <c r="S203" s="211"/>
      <c r="T203" s="21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86</v>
      </c>
      <c r="AT203" s="215" t="s">
        <v>77</v>
      </c>
      <c r="AU203" s="215" t="s">
        <v>86</v>
      </c>
      <c r="AY203" s="214" t="s">
        <v>174</v>
      </c>
      <c r="BK203" s="216">
        <f>BK204</f>
        <v>0</v>
      </c>
    </row>
    <row r="204" s="2" customFormat="1" ht="24.15" customHeight="1">
      <c r="A204" s="38"/>
      <c r="B204" s="39"/>
      <c r="C204" s="219" t="s">
        <v>407</v>
      </c>
      <c r="D204" s="219" t="s">
        <v>176</v>
      </c>
      <c r="E204" s="220" t="s">
        <v>336</v>
      </c>
      <c r="F204" s="221" t="s">
        <v>337</v>
      </c>
      <c r="G204" s="222" t="s">
        <v>240</v>
      </c>
      <c r="H204" s="223">
        <v>82.427999999999997</v>
      </c>
      <c r="I204" s="224"/>
      <c r="J204" s="225">
        <f>ROUND(I204*H204,2)</f>
        <v>0</v>
      </c>
      <c r="K204" s="226"/>
      <c r="L204" s="44"/>
      <c r="M204" s="270" t="s">
        <v>1</v>
      </c>
      <c r="N204" s="271" t="s">
        <v>43</v>
      </c>
      <c r="O204" s="272"/>
      <c r="P204" s="273">
        <f>O204*H204</f>
        <v>0</v>
      </c>
      <c r="Q204" s="273">
        <v>0</v>
      </c>
      <c r="R204" s="273">
        <f>Q204*H204</f>
        <v>0</v>
      </c>
      <c r="S204" s="273">
        <v>0</v>
      </c>
      <c r="T204" s="27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180</v>
      </c>
      <c r="AT204" s="231" t="s">
        <v>176</v>
      </c>
      <c r="AU204" s="231" t="s">
        <v>88</v>
      </c>
      <c r="AY204" s="17" t="s">
        <v>174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86</v>
      </c>
      <c r="BK204" s="232">
        <f>ROUND(I204*H204,2)</f>
        <v>0</v>
      </c>
      <c r="BL204" s="17" t="s">
        <v>180</v>
      </c>
      <c r="BM204" s="231" t="s">
        <v>738</v>
      </c>
    </row>
    <row r="205" s="2" customFormat="1" ht="6.96" customHeight="1">
      <c r="A205" s="38"/>
      <c r="B205" s="66"/>
      <c r="C205" s="67"/>
      <c r="D205" s="67"/>
      <c r="E205" s="67"/>
      <c r="F205" s="67"/>
      <c r="G205" s="67"/>
      <c r="H205" s="67"/>
      <c r="I205" s="67"/>
      <c r="J205" s="67"/>
      <c r="K205" s="67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tu5SMwK4FrTrX5nDtjjmt4btC2c6IWT2hJgpGNSWyppHbeYQg+zUOP5kkBsTO4WrApUq+9ONPaSKocn+499wQA==" hashValue="qUIjnBGpmnhxS4gOgoboSSrAg8cGZ8wWAIOdlR2Ok3ywN+ScEUEhVY7Fv1dT5jEn2iaDeFoo+7HgD4doZfC8eg==" algorithmName="SHA-512" password="CC35"/>
  <autoFilter ref="C123:K20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143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Trusovický potok, Bělkovice-Lašťany - oprava příčných objektů,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144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ROUND((SUM(BE124:BE202)),  2)</f>
        <v>0</v>
      </c>
      <c r="G33" s="38"/>
      <c r="H33" s="38"/>
      <c r="I33" s="155">
        <v>0.20999999999999999</v>
      </c>
      <c r="J33" s="154">
        <f>ROUND(((SUM(BE124:BE202))*I33),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ROUND((SUM(BF124:BF202)),  2)</f>
        <v>0</v>
      </c>
      <c r="G34" s="38"/>
      <c r="H34" s="38"/>
      <c r="I34" s="155">
        <v>0.14999999999999999</v>
      </c>
      <c r="J34" s="154">
        <f>ROUND(((SUM(BF124:BF202))*I34),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ROUND((SUM(BH124:BH202)),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Trusovický potok, Bělkovice-Lašťany - oprava příčných objektů,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144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08 - Stupeň č. 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Bělkovice, Lašťany</v>
      </c>
      <c r="G89" s="40"/>
      <c r="H89" s="40"/>
      <c r="I89" s="32" t="s">
        <v>22</v>
      </c>
      <c r="J89" s="79" t="str">
        <f>IF(J12="","",J12)</f>
        <v>20. 7. 2022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PM, s.p.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147</v>
      </c>
      <c r="D94" s="176"/>
      <c r="E94" s="176"/>
      <c r="F94" s="176"/>
      <c r="G94" s="176"/>
      <c r="H94" s="176"/>
      <c r="I94" s="176"/>
      <c r="J94" s="177" t="s">
        <v>148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150</v>
      </c>
    </row>
    <row r="97" s="9" customFormat="1" ht="24.96" customHeight="1">
      <c r="A97" s="9"/>
      <c r="B97" s="179"/>
      <c r="C97" s="180"/>
      <c r="D97" s="181" t="s">
        <v>151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J156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J179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156</v>
      </c>
      <c r="E102" s="188"/>
      <c r="F102" s="188"/>
      <c r="G102" s="188"/>
      <c r="H102" s="188"/>
      <c r="I102" s="188"/>
      <c r="J102" s="189">
        <f>J186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157</v>
      </c>
      <c r="E103" s="188"/>
      <c r="F103" s="188"/>
      <c r="G103" s="188"/>
      <c r="H103" s="188"/>
      <c r="I103" s="188"/>
      <c r="J103" s="189">
        <f>J196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158</v>
      </c>
      <c r="E104" s="188"/>
      <c r="F104" s="188"/>
      <c r="G104" s="188"/>
      <c r="H104" s="188"/>
      <c r="I104" s="188"/>
      <c r="J104" s="189">
        <f>J201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Trusovický potok, Bělkovice-Lašťany - oprava příčných objektů,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08 - Stupeň č. 8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k.ú. Bělkovice, Lašťany</v>
      </c>
      <c r="G118" s="40"/>
      <c r="H118" s="40"/>
      <c r="I118" s="32" t="s">
        <v>22</v>
      </c>
      <c r="J118" s="79" t="str">
        <f>IF(J12="","",J12)</f>
        <v>20. 7. 2022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PM, s.p. - Ing. Šefčíková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160</v>
      </c>
      <c r="D123" s="194" t="s">
        <v>63</v>
      </c>
      <c r="E123" s="194" t="s">
        <v>59</v>
      </c>
      <c r="F123" s="194" t="s">
        <v>60</v>
      </c>
      <c r="G123" s="194" t="s">
        <v>161</v>
      </c>
      <c r="H123" s="194" t="s">
        <v>162</v>
      </c>
      <c r="I123" s="194" t="s">
        <v>163</v>
      </c>
      <c r="J123" s="195" t="s">
        <v>148</v>
      </c>
      <c r="K123" s="196" t="s">
        <v>164</v>
      </c>
      <c r="L123" s="197"/>
      <c r="M123" s="100" t="s">
        <v>1</v>
      </c>
      <c r="N123" s="101" t="s">
        <v>42</v>
      </c>
      <c r="O123" s="101" t="s">
        <v>165</v>
      </c>
      <c r="P123" s="101" t="s">
        <v>166</v>
      </c>
      <c r="Q123" s="101" t="s">
        <v>167</v>
      </c>
      <c r="R123" s="101" t="s">
        <v>168</v>
      </c>
      <c r="S123" s="101" t="s">
        <v>169</v>
      </c>
      <c r="T123" s="102" t="s">
        <v>170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171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67.873628400000001</v>
      </c>
      <c r="S124" s="104"/>
      <c r="T124" s="201">
        <f>T125</f>
        <v>38.252069999999996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150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172</v>
      </c>
      <c r="F125" s="206" t="s">
        <v>173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P126+P156+P159+P179+P186+P196+P201</f>
        <v>0</v>
      </c>
      <c r="Q125" s="211"/>
      <c r="R125" s="212">
        <f>R126+R156+R159+R179+R186+R196+R201</f>
        <v>67.873628400000001</v>
      </c>
      <c r="S125" s="211"/>
      <c r="T125" s="213">
        <f>T126+T156+T159+T179+T186+T196+T201</f>
        <v>38.252069999999996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174</v>
      </c>
      <c r="BK125" s="216">
        <f>BK126+BK156+BK159+BK179+BK186+BK196+BK201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175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SUM(P127:P155)</f>
        <v>0</v>
      </c>
      <c r="Q126" s="211"/>
      <c r="R126" s="212">
        <f>SUM(R127:R155)</f>
        <v>0.39744000000000007</v>
      </c>
      <c r="S126" s="211"/>
      <c r="T126" s="213">
        <f>SUM(T127:T155)</f>
        <v>37.688399999999994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174</v>
      </c>
      <c r="BK126" s="216">
        <f>SUM(BK127:BK155)</f>
        <v>0</v>
      </c>
    </row>
    <row r="127" s="2" customFormat="1" ht="24.15" customHeight="1">
      <c r="A127" s="38"/>
      <c r="B127" s="39"/>
      <c r="C127" s="219" t="s">
        <v>86</v>
      </c>
      <c r="D127" s="219" t="s">
        <v>176</v>
      </c>
      <c r="E127" s="220" t="s">
        <v>177</v>
      </c>
      <c r="F127" s="221" t="s">
        <v>178</v>
      </c>
      <c r="G127" s="222" t="s">
        <v>179</v>
      </c>
      <c r="H127" s="223">
        <v>10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3.0000000000000001E-05</v>
      </c>
      <c r="R127" s="229">
        <f>Q127*H127</f>
        <v>0.00030000000000000003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180</v>
      </c>
      <c r="AT127" s="231" t="s">
        <v>176</v>
      </c>
      <c r="AU127" s="231" t="s">
        <v>88</v>
      </c>
      <c r="AY127" s="17" t="s">
        <v>174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180</v>
      </c>
      <c r="BM127" s="231" t="s">
        <v>740</v>
      </c>
    </row>
    <row r="128" s="2" customFormat="1" ht="49.05" customHeight="1">
      <c r="A128" s="38"/>
      <c r="B128" s="39"/>
      <c r="C128" s="219" t="s">
        <v>88</v>
      </c>
      <c r="D128" s="219" t="s">
        <v>176</v>
      </c>
      <c r="E128" s="220" t="s">
        <v>182</v>
      </c>
      <c r="F128" s="221" t="s">
        <v>183</v>
      </c>
      <c r="G128" s="222" t="s">
        <v>179</v>
      </c>
      <c r="H128" s="223">
        <v>10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180</v>
      </c>
      <c r="AT128" s="231" t="s">
        <v>176</v>
      </c>
      <c r="AU128" s="231" t="s">
        <v>88</v>
      </c>
      <c r="AY128" s="17" t="s">
        <v>174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180</v>
      </c>
      <c r="BM128" s="231" t="s">
        <v>741</v>
      </c>
    </row>
    <row r="129" s="2" customFormat="1" ht="49.05" customHeight="1">
      <c r="A129" s="38"/>
      <c r="B129" s="39"/>
      <c r="C129" s="219" t="s">
        <v>185</v>
      </c>
      <c r="D129" s="219" t="s">
        <v>176</v>
      </c>
      <c r="E129" s="220" t="s">
        <v>186</v>
      </c>
      <c r="F129" s="221" t="s">
        <v>187</v>
      </c>
      <c r="G129" s="222" t="s">
        <v>188</v>
      </c>
      <c r="H129" s="223">
        <v>19.835999999999999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1.8999999999999999</v>
      </c>
      <c r="T129" s="230">
        <f>S129*H129</f>
        <v>37.688399999999994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180</v>
      </c>
      <c r="AT129" s="231" t="s">
        <v>176</v>
      </c>
      <c r="AU129" s="231" t="s">
        <v>88</v>
      </c>
      <c r="AY129" s="17" t="s">
        <v>174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180</v>
      </c>
      <c r="BM129" s="231" t="s">
        <v>742</v>
      </c>
    </row>
    <row r="130" s="14" customFormat="1">
      <c r="A130" s="14"/>
      <c r="B130" s="249"/>
      <c r="C130" s="250"/>
      <c r="D130" s="235" t="s">
        <v>190</v>
      </c>
      <c r="E130" s="251" t="s">
        <v>1</v>
      </c>
      <c r="F130" s="252" t="s">
        <v>743</v>
      </c>
      <c r="G130" s="250"/>
      <c r="H130" s="251" t="s">
        <v>1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190</v>
      </c>
      <c r="AU130" s="258" t="s">
        <v>88</v>
      </c>
      <c r="AV130" s="14" t="s">
        <v>86</v>
      </c>
      <c r="AW130" s="14" t="s">
        <v>34</v>
      </c>
      <c r="AX130" s="14" t="s">
        <v>78</v>
      </c>
      <c r="AY130" s="258" t="s">
        <v>174</v>
      </c>
    </row>
    <row r="131" s="13" customFormat="1">
      <c r="A131" s="13"/>
      <c r="B131" s="233"/>
      <c r="C131" s="234"/>
      <c r="D131" s="235" t="s">
        <v>190</v>
      </c>
      <c r="E131" s="236" t="s">
        <v>1</v>
      </c>
      <c r="F131" s="237" t="s">
        <v>744</v>
      </c>
      <c r="G131" s="234"/>
      <c r="H131" s="238">
        <v>3.2999999999999998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190</v>
      </c>
      <c r="AU131" s="244" t="s">
        <v>88</v>
      </c>
      <c r="AV131" s="13" t="s">
        <v>88</v>
      </c>
      <c r="AW131" s="13" t="s">
        <v>34</v>
      </c>
      <c r="AX131" s="13" t="s">
        <v>78</v>
      </c>
      <c r="AY131" s="244" t="s">
        <v>174</v>
      </c>
    </row>
    <row r="132" s="14" customFormat="1">
      <c r="A132" s="14"/>
      <c r="B132" s="249"/>
      <c r="C132" s="250"/>
      <c r="D132" s="235" t="s">
        <v>190</v>
      </c>
      <c r="E132" s="251" t="s">
        <v>1</v>
      </c>
      <c r="F132" s="252" t="s">
        <v>541</v>
      </c>
      <c r="G132" s="250"/>
      <c r="H132" s="251" t="s">
        <v>1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190</v>
      </c>
      <c r="AU132" s="258" t="s">
        <v>88</v>
      </c>
      <c r="AV132" s="14" t="s">
        <v>86</v>
      </c>
      <c r="AW132" s="14" t="s">
        <v>34</v>
      </c>
      <c r="AX132" s="14" t="s">
        <v>78</v>
      </c>
      <c r="AY132" s="258" t="s">
        <v>174</v>
      </c>
    </row>
    <row r="133" s="13" customFormat="1">
      <c r="A133" s="13"/>
      <c r="B133" s="233"/>
      <c r="C133" s="234"/>
      <c r="D133" s="235" t="s">
        <v>190</v>
      </c>
      <c r="E133" s="236" t="s">
        <v>1</v>
      </c>
      <c r="F133" s="237" t="s">
        <v>745</v>
      </c>
      <c r="G133" s="234"/>
      <c r="H133" s="238">
        <v>16.536000000000001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190</v>
      </c>
      <c r="AU133" s="244" t="s">
        <v>88</v>
      </c>
      <c r="AV133" s="13" t="s">
        <v>88</v>
      </c>
      <c r="AW133" s="13" t="s">
        <v>34</v>
      </c>
      <c r="AX133" s="13" t="s">
        <v>78</v>
      </c>
      <c r="AY133" s="244" t="s">
        <v>174</v>
      </c>
    </row>
    <row r="134" s="15" customFormat="1">
      <c r="A134" s="15"/>
      <c r="B134" s="259"/>
      <c r="C134" s="260"/>
      <c r="D134" s="235" t="s">
        <v>190</v>
      </c>
      <c r="E134" s="261" t="s">
        <v>1</v>
      </c>
      <c r="F134" s="262" t="s">
        <v>275</v>
      </c>
      <c r="G134" s="260"/>
      <c r="H134" s="263">
        <v>19.836000000000002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190</v>
      </c>
      <c r="AU134" s="269" t="s">
        <v>88</v>
      </c>
      <c r="AV134" s="15" t="s">
        <v>180</v>
      </c>
      <c r="AW134" s="15" t="s">
        <v>34</v>
      </c>
      <c r="AX134" s="15" t="s">
        <v>86</v>
      </c>
      <c r="AY134" s="269" t="s">
        <v>174</v>
      </c>
    </row>
    <row r="135" s="2" customFormat="1" ht="37.8" customHeight="1">
      <c r="A135" s="38"/>
      <c r="B135" s="39"/>
      <c r="C135" s="219" t="s">
        <v>180</v>
      </c>
      <c r="D135" s="219" t="s">
        <v>176</v>
      </c>
      <c r="E135" s="220" t="s">
        <v>192</v>
      </c>
      <c r="F135" s="221" t="s">
        <v>193</v>
      </c>
      <c r="G135" s="222" t="s">
        <v>188</v>
      </c>
      <c r="H135" s="223">
        <v>19.835999999999999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180</v>
      </c>
      <c r="AT135" s="231" t="s">
        <v>176</v>
      </c>
      <c r="AU135" s="231" t="s">
        <v>88</v>
      </c>
      <c r="AY135" s="17" t="s">
        <v>174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180</v>
      </c>
      <c r="BM135" s="231" t="s">
        <v>746</v>
      </c>
    </row>
    <row r="136" s="2" customFormat="1" ht="21.75" customHeight="1">
      <c r="A136" s="38"/>
      <c r="B136" s="39"/>
      <c r="C136" s="219" t="s">
        <v>196</v>
      </c>
      <c r="D136" s="219" t="s">
        <v>176</v>
      </c>
      <c r="E136" s="220" t="s">
        <v>197</v>
      </c>
      <c r="F136" s="221" t="s">
        <v>198</v>
      </c>
      <c r="G136" s="222" t="s">
        <v>199</v>
      </c>
      <c r="H136" s="223">
        <v>18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0.021930000000000002</v>
      </c>
      <c r="R136" s="229">
        <f>Q136*H136</f>
        <v>0.39474000000000004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180</v>
      </c>
      <c r="AT136" s="231" t="s">
        <v>176</v>
      </c>
      <c r="AU136" s="231" t="s">
        <v>88</v>
      </c>
      <c r="AY136" s="17" t="s">
        <v>174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180</v>
      </c>
      <c r="BM136" s="231" t="s">
        <v>747</v>
      </c>
    </row>
    <row r="137" s="2" customFormat="1">
      <c r="A137" s="38"/>
      <c r="B137" s="39"/>
      <c r="C137" s="40"/>
      <c r="D137" s="235" t="s">
        <v>201</v>
      </c>
      <c r="E137" s="40"/>
      <c r="F137" s="245" t="s">
        <v>354</v>
      </c>
      <c r="G137" s="40"/>
      <c r="H137" s="40"/>
      <c r="I137" s="246"/>
      <c r="J137" s="40"/>
      <c r="K137" s="40"/>
      <c r="L137" s="44"/>
      <c r="M137" s="247"/>
      <c r="N137" s="24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201</v>
      </c>
      <c r="AU137" s="17" t="s">
        <v>88</v>
      </c>
    </row>
    <row r="138" s="2" customFormat="1" ht="24.15" customHeight="1">
      <c r="A138" s="38"/>
      <c r="B138" s="39"/>
      <c r="C138" s="219" t="s">
        <v>203</v>
      </c>
      <c r="D138" s="219" t="s">
        <v>176</v>
      </c>
      <c r="E138" s="220" t="s">
        <v>204</v>
      </c>
      <c r="F138" s="221" t="s">
        <v>205</v>
      </c>
      <c r="G138" s="222" t="s">
        <v>206</v>
      </c>
      <c r="H138" s="223">
        <v>80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3.0000000000000001E-05</v>
      </c>
      <c r="R138" s="229">
        <f>Q138*H138</f>
        <v>0.0024000000000000002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180</v>
      </c>
      <c r="AT138" s="231" t="s">
        <v>176</v>
      </c>
      <c r="AU138" s="231" t="s">
        <v>88</v>
      </c>
      <c r="AY138" s="17" t="s">
        <v>174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180</v>
      </c>
      <c r="BM138" s="231" t="s">
        <v>748</v>
      </c>
    </row>
    <row r="139" s="2" customFormat="1" ht="37.8" customHeight="1">
      <c r="A139" s="38"/>
      <c r="B139" s="39"/>
      <c r="C139" s="219" t="s">
        <v>208</v>
      </c>
      <c r="D139" s="219" t="s">
        <v>176</v>
      </c>
      <c r="E139" s="220" t="s">
        <v>209</v>
      </c>
      <c r="F139" s="221" t="s">
        <v>210</v>
      </c>
      <c r="G139" s="222" t="s">
        <v>211</v>
      </c>
      <c r="H139" s="223">
        <v>10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180</v>
      </c>
      <c r="AT139" s="231" t="s">
        <v>176</v>
      </c>
      <c r="AU139" s="231" t="s">
        <v>88</v>
      </c>
      <c r="AY139" s="17" t="s">
        <v>174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180</v>
      </c>
      <c r="BM139" s="231" t="s">
        <v>749</v>
      </c>
    </row>
    <row r="140" s="2" customFormat="1" ht="62.7" customHeight="1">
      <c r="A140" s="38"/>
      <c r="B140" s="39"/>
      <c r="C140" s="219" t="s">
        <v>213</v>
      </c>
      <c r="D140" s="219" t="s">
        <v>176</v>
      </c>
      <c r="E140" s="220" t="s">
        <v>214</v>
      </c>
      <c r="F140" s="221" t="s">
        <v>215</v>
      </c>
      <c r="G140" s="222" t="s">
        <v>188</v>
      </c>
      <c r="H140" s="223">
        <v>8.2680000000000007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180</v>
      </c>
      <c r="AT140" s="231" t="s">
        <v>176</v>
      </c>
      <c r="AU140" s="231" t="s">
        <v>88</v>
      </c>
      <c r="AY140" s="17" t="s">
        <v>174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180</v>
      </c>
      <c r="BM140" s="231" t="s">
        <v>750</v>
      </c>
    </row>
    <row r="141" s="13" customFormat="1">
      <c r="A141" s="13"/>
      <c r="B141" s="233"/>
      <c r="C141" s="234"/>
      <c r="D141" s="235" t="s">
        <v>190</v>
      </c>
      <c r="E141" s="236" t="s">
        <v>1</v>
      </c>
      <c r="F141" s="237" t="s">
        <v>751</v>
      </c>
      <c r="G141" s="234"/>
      <c r="H141" s="238">
        <v>8.2680000000000007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190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174</v>
      </c>
    </row>
    <row r="142" s="2" customFormat="1" ht="44.25" customHeight="1">
      <c r="A142" s="38"/>
      <c r="B142" s="39"/>
      <c r="C142" s="219" t="s">
        <v>218</v>
      </c>
      <c r="D142" s="219" t="s">
        <v>176</v>
      </c>
      <c r="E142" s="220" t="s">
        <v>429</v>
      </c>
      <c r="F142" s="221" t="s">
        <v>430</v>
      </c>
      <c r="G142" s="222" t="s">
        <v>188</v>
      </c>
      <c r="H142" s="223">
        <v>3.5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180</v>
      </c>
      <c r="AT142" s="231" t="s">
        <v>176</v>
      </c>
      <c r="AU142" s="231" t="s">
        <v>88</v>
      </c>
      <c r="AY142" s="17" t="s">
        <v>174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180</v>
      </c>
      <c r="BM142" s="231" t="s">
        <v>752</v>
      </c>
    </row>
    <row r="143" s="13" customFormat="1">
      <c r="A143" s="13"/>
      <c r="B143" s="233"/>
      <c r="C143" s="234"/>
      <c r="D143" s="235" t="s">
        <v>190</v>
      </c>
      <c r="E143" s="236" t="s">
        <v>1</v>
      </c>
      <c r="F143" s="237" t="s">
        <v>753</v>
      </c>
      <c r="G143" s="234"/>
      <c r="H143" s="238">
        <v>3.5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190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174</v>
      </c>
    </row>
    <row r="144" s="2" customFormat="1" ht="62.7" customHeight="1">
      <c r="A144" s="38"/>
      <c r="B144" s="39"/>
      <c r="C144" s="219" t="s">
        <v>222</v>
      </c>
      <c r="D144" s="219" t="s">
        <v>176</v>
      </c>
      <c r="E144" s="220" t="s">
        <v>219</v>
      </c>
      <c r="F144" s="221" t="s">
        <v>220</v>
      </c>
      <c r="G144" s="222" t="s">
        <v>188</v>
      </c>
      <c r="H144" s="223">
        <v>11.768000000000001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180</v>
      </c>
      <c r="AT144" s="231" t="s">
        <v>176</v>
      </c>
      <c r="AU144" s="231" t="s">
        <v>88</v>
      </c>
      <c r="AY144" s="17" t="s">
        <v>174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180</v>
      </c>
      <c r="BM144" s="231" t="s">
        <v>754</v>
      </c>
    </row>
    <row r="145" s="13" customFormat="1">
      <c r="A145" s="13"/>
      <c r="B145" s="233"/>
      <c r="C145" s="234"/>
      <c r="D145" s="235" t="s">
        <v>190</v>
      </c>
      <c r="E145" s="236" t="s">
        <v>1</v>
      </c>
      <c r="F145" s="237" t="s">
        <v>755</v>
      </c>
      <c r="G145" s="234"/>
      <c r="H145" s="238">
        <v>11.768000000000001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190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174</v>
      </c>
    </row>
    <row r="146" s="2" customFormat="1" ht="66.75" customHeight="1">
      <c r="A146" s="38"/>
      <c r="B146" s="39"/>
      <c r="C146" s="219" t="s">
        <v>227</v>
      </c>
      <c r="D146" s="219" t="s">
        <v>176</v>
      </c>
      <c r="E146" s="220" t="s">
        <v>223</v>
      </c>
      <c r="F146" s="221" t="s">
        <v>224</v>
      </c>
      <c r="G146" s="222" t="s">
        <v>188</v>
      </c>
      <c r="H146" s="223">
        <v>58.840000000000003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180</v>
      </c>
      <c r="AT146" s="231" t="s">
        <v>176</v>
      </c>
      <c r="AU146" s="231" t="s">
        <v>88</v>
      </c>
      <c r="AY146" s="17" t="s">
        <v>174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180</v>
      </c>
      <c r="BM146" s="231" t="s">
        <v>756</v>
      </c>
    </row>
    <row r="147" s="13" customFormat="1">
      <c r="A147" s="13"/>
      <c r="B147" s="233"/>
      <c r="C147" s="234"/>
      <c r="D147" s="235" t="s">
        <v>190</v>
      </c>
      <c r="E147" s="236" t="s">
        <v>1</v>
      </c>
      <c r="F147" s="237" t="s">
        <v>757</v>
      </c>
      <c r="G147" s="234"/>
      <c r="H147" s="238">
        <v>58.840000000000003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190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174</v>
      </c>
    </row>
    <row r="148" s="2" customFormat="1" ht="44.25" customHeight="1">
      <c r="A148" s="38"/>
      <c r="B148" s="39"/>
      <c r="C148" s="219" t="s">
        <v>231</v>
      </c>
      <c r="D148" s="219" t="s">
        <v>176</v>
      </c>
      <c r="E148" s="220" t="s">
        <v>228</v>
      </c>
      <c r="F148" s="221" t="s">
        <v>229</v>
      </c>
      <c r="G148" s="222" t="s">
        <v>188</v>
      </c>
      <c r="H148" s="223">
        <v>11.768000000000001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180</v>
      </c>
      <c r="AT148" s="231" t="s">
        <v>176</v>
      </c>
      <c r="AU148" s="231" t="s">
        <v>88</v>
      </c>
      <c r="AY148" s="17" t="s">
        <v>174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180</v>
      </c>
      <c r="BM148" s="231" t="s">
        <v>758</v>
      </c>
    </row>
    <row r="149" s="2" customFormat="1" ht="37.8" customHeight="1">
      <c r="A149" s="38"/>
      <c r="B149" s="39"/>
      <c r="C149" s="219" t="s">
        <v>237</v>
      </c>
      <c r="D149" s="219" t="s">
        <v>176</v>
      </c>
      <c r="E149" s="220" t="s">
        <v>232</v>
      </c>
      <c r="F149" s="221" t="s">
        <v>233</v>
      </c>
      <c r="G149" s="222" t="s">
        <v>188</v>
      </c>
      <c r="H149" s="223">
        <v>18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180</v>
      </c>
      <c r="AT149" s="231" t="s">
        <v>176</v>
      </c>
      <c r="AU149" s="231" t="s">
        <v>88</v>
      </c>
      <c r="AY149" s="17" t="s">
        <v>174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180</v>
      </c>
      <c r="BM149" s="231" t="s">
        <v>759</v>
      </c>
    </row>
    <row r="150" s="2" customFormat="1">
      <c r="A150" s="38"/>
      <c r="B150" s="39"/>
      <c r="C150" s="40"/>
      <c r="D150" s="235" t="s">
        <v>201</v>
      </c>
      <c r="E150" s="40"/>
      <c r="F150" s="245" t="s">
        <v>235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201</v>
      </c>
      <c r="AU150" s="17" t="s">
        <v>88</v>
      </c>
    </row>
    <row r="151" s="13" customFormat="1">
      <c r="A151" s="13"/>
      <c r="B151" s="233"/>
      <c r="C151" s="234"/>
      <c r="D151" s="235" t="s">
        <v>190</v>
      </c>
      <c r="E151" s="236" t="s">
        <v>1</v>
      </c>
      <c r="F151" s="237" t="s">
        <v>439</v>
      </c>
      <c r="G151" s="234"/>
      <c r="H151" s="238">
        <v>18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190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174</v>
      </c>
    </row>
    <row r="152" s="2" customFormat="1" ht="44.25" customHeight="1">
      <c r="A152" s="38"/>
      <c r="B152" s="39"/>
      <c r="C152" s="219" t="s">
        <v>244</v>
      </c>
      <c r="D152" s="219" t="s">
        <v>176</v>
      </c>
      <c r="E152" s="220" t="s">
        <v>238</v>
      </c>
      <c r="F152" s="221" t="s">
        <v>239</v>
      </c>
      <c r="G152" s="222" t="s">
        <v>240</v>
      </c>
      <c r="H152" s="223">
        <v>21.181999999999999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180</v>
      </c>
      <c r="AT152" s="231" t="s">
        <v>176</v>
      </c>
      <c r="AU152" s="231" t="s">
        <v>88</v>
      </c>
      <c r="AY152" s="17" t="s">
        <v>174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180</v>
      </c>
      <c r="BM152" s="231" t="s">
        <v>760</v>
      </c>
    </row>
    <row r="153" s="13" customFormat="1">
      <c r="A153" s="13"/>
      <c r="B153" s="233"/>
      <c r="C153" s="234"/>
      <c r="D153" s="235" t="s">
        <v>190</v>
      </c>
      <c r="E153" s="236" t="s">
        <v>1</v>
      </c>
      <c r="F153" s="237" t="s">
        <v>761</v>
      </c>
      <c r="G153" s="234"/>
      <c r="H153" s="238">
        <v>21.181999999999999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190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174</v>
      </c>
    </row>
    <row r="154" s="2" customFormat="1" ht="49.05" customHeight="1">
      <c r="A154" s="38"/>
      <c r="B154" s="39"/>
      <c r="C154" s="219" t="s">
        <v>8</v>
      </c>
      <c r="D154" s="219" t="s">
        <v>176</v>
      </c>
      <c r="E154" s="220" t="s">
        <v>442</v>
      </c>
      <c r="F154" s="221" t="s">
        <v>443</v>
      </c>
      <c r="G154" s="222" t="s">
        <v>179</v>
      </c>
      <c r="H154" s="223">
        <v>12.6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180</v>
      </c>
      <c r="AT154" s="231" t="s">
        <v>176</v>
      </c>
      <c r="AU154" s="231" t="s">
        <v>88</v>
      </c>
      <c r="AY154" s="17" t="s">
        <v>174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180</v>
      </c>
      <c r="BM154" s="231" t="s">
        <v>762</v>
      </c>
    </row>
    <row r="155" s="13" customFormat="1">
      <c r="A155" s="13"/>
      <c r="B155" s="233"/>
      <c r="C155" s="234"/>
      <c r="D155" s="235" t="s">
        <v>190</v>
      </c>
      <c r="E155" s="236" t="s">
        <v>1</v>
      </c>
      <c r="F155" s="237" t="s">
        <v>763</v>
      </c>
      <c r="G155" s="234"/>
      <c r="H155" s="238">
        <v>12.6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190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174</v>
      </c>
    </row>
    <row r="156" s="12" customFormat="1" ht="22.8" customHeight="1">
      <c r="A156" s="12"/>
      <c r="B156" s="203"/>
      <c r="C156" s="204"/>
      <c r="D156" s="205" t="s">
        <v>77</v>
      </c>
      <c r="E156" s="217" t="s">
        <v>185</v>
      </c>
      <c r="F156" s="217" t="s">
        <v>243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SUM(P157:P158)</f>
        <v>0</v>
      </c>
      <c r="Q156" s="211"/>
      <c r="R156" s="212">
        <f>SUM(R157:R158)</f>
        <v>4.1103215999999998</v>
      </c>
      <c r="S156" s="211"/>
      <c r="T156" s="213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86</v>
      </c>
      <c r="AT156" s="215" t="s">
        <v>77</v>
      </c>
      <c r="AU156" s="215" t="s">
        <v>86</v>
      </c>
      <c r="AY156" s="214" t="s">
        <v>174</v>
      </c>
      <c r="BK156" s="216">
        <f>SUM(BK157:BK158)</f>
        <v>0</v>
      </c>
    </row>
    <row r="157" s="2" customFormat="1" ht="78" customHeight="1">
      <c r="A157" s="38"/>
      <c r="B157" s="39"/>
      <c r="C157" s="219" t="s">
        <v>253</v>
      </c>
      <c r="D157" s="219" t="s">
        <v>176</v>
      </c>
      <c r="E157" s="220" t="s">
        <v>371</v>
      </c>
      <c r="F157" s="221" t="s">
        <v>372</v>
      </c>
      <c r="G157" s="222" t="s">
        <v>188</v>
      </c>
      <c r="H157" s="223">
        <v>1.3200000000000001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3.11388</v>
      </c>
      <c r="R157" s="229">
        <f>Q157*H157</f>
        <v>4.1103215999999998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180</v>
      </c>
      <c r="AT157" s="231" t="s">
        <v>176</v>
      </c>
      <c r="AU157" s="231" t="s">
        <v>88</v>
      </c>
      <c r="AY157" s="17" t="s">
        <v>174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180</v>
      </c>
      <c r="BM157" s="231" t="s">
        <v>764</v>
      </c>
    </row>
    <row r="158" s="13" customFormat="1">
      <c r="A158" s="13"/>
      <c r="B158" s="233"/>
      <c r="C158" s="234"/>
      <c r="D158" s="235" t="s">
        <v>190</v>
      </c>
      <c r="E158" s="236" t="s">
        <v>1</v>
      </c>
      <c r="F158" s="237" t="s">
        <v>765</v>
      </c>
      <c r="G158" s="234"/>
      <c r="H158" s="238">
        <v>1.3200000000000001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190</v>
      </c>
      <c r="AU158" s="244" t="s">
        <v>88</v>
      </c>
      <c r="AV158" s="13" t="s">
        <v>88</v>
      </c>
      <c r="AW158" s="13" t="s">
        <v>34</v>
      </c>
      <c r="AX158" s="13" t="s">
        <v>86</v>
      </c>
      <c r="AY158" s="244" t="s">
        <v>174</v>
      </c>
    </row>
    <row r="159" s="12" customFormat="1" ht="22.8" customHeight="1">
      <c r="A159" s="12"/>
      <c r="B159" s="203"/>
      <c r="C159" s="204"/>
      <c r="D159" s="205" t="s">
        <v>77</v>
      </c>
      <c r="E159" s="217" t="s">
        <v>180</v>
      </c>
      <c r="F159" s="217" t="s">
        <v>257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SUM(P160:P178)</f>
        <v>0</v>
      </c>
      <c r="Q159" s="211"/>
      <c r="R159" s="212">
        <f>SUM(R160:R178)</f>
        <v>61.280679300000003</v>
      </c>
      <c r="S159" s="211"/>
      <c r="T159" s="213">
        <f>SUM(T160:T178)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86</v>
      </c>
      <c r="AT159" s="215" t="s">
        <v>77</v>
      </c>
      <c r="AU159" s="215" t="s">
        <v>86</v>
      </c>
      <c r="AY159" s="214" t="s">
        <v>174</v>
      </c>
      <c r="BK159" s="216">
        <f>SUM(BK160:BK178)</f>
        <v>0</v>
      </c>
    </row>
    <row r="160" s="2" customFormat="1" ht="37.8" customHeight="1">
      <c r="A160" s="38"/>
      <c r="B160" s="39"/>
      <c r="C160" s="219" t="s">
        <v>258</v>
      </c>
      <c r="D160" s="219" t="s">
        <v>176</v>
      </c>
      <c r="E160" s="220" t="s">
        <v>259</v>
      </c>
      <c r="F160" s="221" t="s">
        <v>260</v>
      </c>
      <c r="G160" s="222" t="s">
        <v>179</v>
      </c>
      <c r="H160" s="223">
        <v>49.590000000000003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180</v>
      </c>
      <c r="AT160" s="231" t="s">
        <v>176</v>
      </c>
      <c r="AU160" s="231" t="s">
        <v>88</v>
      </c>
      <c r="AY160" s="17" t="s">
        <v>174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180</v>
      </c>
      <c r="BM160" s="231" t="s">
        <v>766</v>
      </c>
    </row>
    <row r="161" s="14" customFormat="1">
      <c r="A161" s="14"/>
      <c r="B161" s="249"/>
      <c r="C161" s="250"/>
      <c r="D161" s="235" t="s">
        <v>190</v>
      </c>
      <c r="E161" s="251" t="s">
        <v>1</v>
      </c>
      <c r="F161" s="252" t="s">
        <v>767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190</v>
      </c>
      <c r="AU161" s="258" t="s">
        <v>88</v>
      </c>
      <c r="AV161" s="14" t="s">
        <v>86</v>
      </c>
      <c r="AW161" s="14" t="s">
        <v>34</v>
      </c>
      <c r="AX161" s="14" t="s">
        <v>78</v>
      </c>
      <c r="AY161" s="258" t="s">
        <v>174</v>
      </c>
    </row>
    <row r="162" s="13" customFormat="1">
      <c r="A162" s="13"/>
      <c r="B162" s="233"/>
      <c r="C162" s="234"/>
      <c r="D162" s="235" t="s">
        <v>190</v>
      </c>
      <c r="E162" s="236" t="s">
        <v>1</v>
      </c>
      <c r="F162" s="237" t="s">
        <v>768</v>
      </c>
      <c r="G162" s="234"/>
      <c r="H162" s="238">
        <v>8.25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190</v>
      </c>
      <c r="AU162" s="244" t="s">
        <v>88</v>
      </c>
      <c r="AV162" s="13" t="s">
        <v>88</v>
      </c>
      <c r="AW162" s="13" t="s">
        <v>34</v>
      </c>
      <c r="AX162" s="13" t="s">
        <v>78</v>
      </c>
      <c r="AY162" s="244" t="s">
        <v>174</v>
      </c>
    </row>
    <row r="163" s="14" customFormat="1">
      <c r="A163" s="14"/>
      <c r="B163" s="249"/>
      <c r="C163" s="250"/>
      <c r="D163" s="235" t="s">
        <v>190</v>
      </c>
      <c r="E163" s="251" t="s">
        <v>1</v>
      </c>
      <c r="F163" s="252" t="s">
        <v>541</v>
      </c>
      <c r="G163" s="250"/>
      <c r="H163" s="251" t="s">
        <v>1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190</v>
      </c>
      <c r="AU163" s="258" t="s">
        <v>88</v>
      </c>
      <c r="AV163" s="14" t="s">
        <v>86</v>
      </c>
      <c r="AW163" s="14" t="s">
        <v>34</v>
      </c>
      <c r="AX163" s="14" t="s">
        <v>78</v>
      </c>
      <c r="AY163" s="258" t="s">
        <v>174</v>
      </c>
    </row>
    <row r="164" s="13" customFormat="1">
      <c r="A164" s="13"/>
      <c r="B164" s="233"/>
      <c r="C164" s="234"/>
      <c r="D164" s="235" t="s">
        <v>190</v>
      </c>
      <c r="E164" s="236" t="s">
        <v>1</v>
      </c>
      <c r="F164" s="237" t="s">
        <v>769</v>
      </c>
      <c r="G164" s="234"/>
      <c r="H164" s="238">
        <v>41.340000000000003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190</v>
      </c>
      <c r="AU164" s="244" t="s">
        <v>88</v>
      </c>
      <c r="AV164" s="13" t="s">
        <v>88</v>
      </c>
      <c r="AW164" s="13" t="s">
        <v>34</v>
      </c>
      <c r="AX164" s="13" t="s">
        <v>78</v>
      </c>
      <c r="AY164" s="244" t="s">
        <v>174</v>
      </c>
    </row>
    <row r="165" s="15" customFormat="1">
      <c r="A165" s="15"/>
      <c r="B165" s="259"/>
      <c r="C165" s="260"/>
      <c r="D165" s="235" t="s">
        <v>190</v>
      </c>
      <c r="E165" s="261" t="s">
        <v>1</v>
      </c>
      <c r="F165" s="262" t="s">
        <v>275</v>
      </c>
      <c r="G165" s="260"/>
      <c r="H165" s="263">
        <v>49.590000000000003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190</v>
      </c>
      <c r="AU165" s="269" t="s">
        <v>88</v>
      </c>
      <c r="AV165" s="15" t="s">
        <v>180</v>
      </c>
      <c r="AW165" s="15" t="s">
        <v>34</v>
      </c>
      <c r="AX165" s="15" t="s">
        <v>86</v>
      </c>
      <c r="AY165" s="269" t="s">
        <v>174</v>
      </c>
    </row>
    <row r="166" s="2" customFormat="1" ht="44.25" customHeight="1">
      <c r="A166" s="38"/>
      <c r="B166" s="39"/>
      <c r="C166" s="219" t="s">
        <v>262</v>
      </c>
      <c r="D166" s="219" t="s">
        <v>176</v>
      </c>
      <c r="E166" s="220" t="s">
        <v>268</v>
      </c>
      <c r="F166" s="221" t="s">
        <v>269</v>
      </c>
      <c r="G166" s="222" t="s">
        <v>188</v>
      </c>
      <c r="H166" s="223">
        <v>5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2.13408</v>
      </c>
      <c r="R166" s="229">
        <f>Q166*H166</f>
        <v>10.670400000000001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180</v>
      </c>
      <c r="AT166" s="231" t="s">
        <v>176</v>
      </c>
      <c r="AU166" s="231" t="s">
        <v>88</v>
      </c>
      <c r="AY166" s="17" t="s">
        <v>174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86</v>
      </c>
      <c r="BK166" s="232">
        <f>ROUND(I166*H166,2)</f>
        <v>0</v>
      </c>
      <c r="BL166" s="17" t="s">
        <v>180</v>
      </c>
      <c r="BM166" s="231" t="s">
        <v>770</v>
      </c>
    </row>
    <row r="167" s="14" customFormat="1">
      <c r="A167" s="14"/>
      <c r="B167" s="249"/>
      <c r="C167" s="250"/>
      <c r="D167" s="235" t="s">
        <v>190</v>
      </c>
      <c r="E167" s="251" t="s">
        <v>1</v>
      </c>
      <c r="F167" s="252" t="s">
        <v>771</v>
      </c>
      <c r="G167" s="250"/>
      <c r="H167" s="251" t="s">
        <v>1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190</v>
      </c>
      <c r="AU167" s="258" t="s">
        <v>88</v>
      </c>
      <c r="AV167" s="14" t="s">
        <v>86</v>
      </c>
      <c r="AW167" s="14" t="s">
        <v>34</v>
      </c>
      <c r="AX167" s="14" t="s">
        <v>78</v>
      </c>
      <c r="AY167" s="258" t="s">
        <v>174</v>
      </c>
    </row>
    <row r="168" s="13" customFormat="1">
      <c r="A168" s="13"/>
      <c r="B168" s="233"/>
      <c r="C168" s="234"/>
      <c r="D168" s="235" t="s">
        <v>190</v>
      </c>
      <c r="E168" s="236" t="s">
        <v>1</v>
      </c>
      <c r="F168" s="237" t="s">
        <v>753</v>
      </c>
      <c r="G168" s="234"/>
      <c r="H168" s="238">
        <v>3.5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190</v>
      </c>
      <c r="AU168" s="244" t="s">
        <v>88</v>
      </c>
      <c r="AV168" s="13" t="s">
        <v>88</v>
      </c>
      <c r="AW168" s="13" t="s">
        <v>34</v>
      </c>
      <c r="AX168" s="13" t="s">
        <v>78</v>
      </c>
      <c r="AY168" s="244" t="s">
        <v>174</v>
      </c>
    </row>
    <row r="169" s="14" customFormat="1">
      <c r="A169" s="14"/>
      <c r="B169" s="249"/>
      <c r="C169" s="250"/>
      <c r="D169" s="235" t="s">
        <v>190</v>
      </c>
      <c r="E169" s="251" t="s">
        <v>1</v>
      </c>
      <c r="F169" s="252" t="s">
        <v>271</v>
      </c>
      <c r="G169" s="250"/>
      <c r="H169" s="251" t="s">
        <v>1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190</v>
      </c>
      <c r="AU169" s="258" t="s">
        <v>88</v>
      </c>
      <c r="AV169" s="14" t="s">
        <v>86</v>
      </c>
      <c r="AW169" s="14" t="s">
        <v>34</v>
      </c>
      <c r="AX169" s="14" t="s">
        <v>78</v>
      </c>
      <c r="AY169" s="258" t="s">
        <v>174</v>
      </c>
    </row>
    <row r="170" s="13" customFormat="1">
      <c r="A170" s="13"/>
      <c r="B170" s="233"/>
      <c r="C170" s="234"/>
      <c r="D170" s="235" t="s">
        <v>190</v>
      </c>
      <c r="E170" s="236" t="s">
        <v>1</v>
      </c>
      <c r="F170" s="237" t="s">
        <v>272</v>
      </c>
      <c r="G170" s="234"/>
      <c r="H170" s="238">
        <v>1.5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190</v>
      </c>
      <c r="AU170" s="244" t="s">
        <v>88</v>
      </c>
      <c r="AV170" s="13" t="s">
        <v>88</v>
      </c>
      <c r="AW170" s="13" t="s">
        <v>34</v>
      </c>
      <c r="AX170" s="13" t="s">
        <v>78</v>
      </c>
      <c r="AY170" s="244" t="s">
        <v>174</v>
      </c>
    </row>
    <row r="171" s="15" customFormat="1">
      <c r="A171" s="15"/>
      <c r="B171" s="259"/>
      <c r="C171" s="260"/>
      <c r="D171" s="235" t="s">
        <v>190</v>
      </c>
      <c r="E171" s="261" t="s">
        <v>1</v>
      </c>
      <c r="F171" s="262" t="s">
        <v>275</v>
      </c>
      <c r="G171" s="260"/>
      <c r="H171" s="263">
        <v>5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9" t="s">
        <v>190</v>
      </c>
      <c r="AU171" s="269" t="s">
        <v>88</v>
      </c>
      <c r="AV171" s="15" t="s">
        <v>180</v>
      </c>
      <c r="AW171" s="15" t="s">
        <v>34</v>
      </c>
      <c r="AX171" s="15" t="s">
        <v>86</v>
      </c>
      <c r="AY171" s="269" t="s">
        <v>174</v>
      </c>
    </row>
    <row r="172" s="2" customFormat="1" ht="49.05" customHeight="1">
      <c r="A172" s="38"/>
      <c r="B172" s="39"/>
      <c r="C172" s="219" t="s">
        <v>267</v>
      </c>
      <c r="D172" s="219" t="s">
        <v>176</v>
      </c>
      <c r="E172" s="220" t="s">
        <v>463</v>
      </c>
      <c r="F172" s="221" t="s">
        <v>464</v>
      </c>
      <c r="G172" s="222" t="s">
        <v>179</v>
      </c>
      <c r="H172" s="223">
        <v>2.7999999999999998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180</v>
      </c>
      <c r="AT172" s="231" t="s">
        <v>176</v>
      </c>
      <c r="AU172" s="231" t="s">
        <v>88</v>
      </c>
      <c r="AY172" s="17" t="s">
        <v>174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180</v>
      </c>
      <c r="BM172" s="231" t="s">
        <v>772</v>
      </c>
    </row>
    <row r="173" s="13" customFormat="1">
      <c r="A173" s="13"/>
      <c r="B173" s="233"/>
      <c r="C173" s="234"/>
      <c r="D173" s="235" t="s">
        <v>190</v>
      </c>
      <c r="E173" s="236" t="s">
        <v>1</v>
      </c>
      <c r="F173" s="237" t="s">
        <v>773</v>
      </c>
      <c r="G173" s="234"/>
      <c r="H173" s="238">
        <v>2.7999999999999998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190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174</v>
      </c>
    </row>
    <row r="174" s="2" customFormat="1" ht="37.8" customHeight="1">
      <c r="A174" s="38"/>
      <c r="B174" s="39"/>
      <c r="C174" s="219" t="s">
        <v>276</v>
      </c>
      <c r="D174" s="219" t="s">
        <v>176</v>
      </c>
      <c r="E174" s="220" t="s">
        <v>467</v>
      </c>
      <c r="F174" s="221" t="s">
        <v>468</v>
      </c>
      <c r="G174" s="222" t="s">
        <v>188</v>
      </c>
      <c r="H174" s="223">
        <v>4.9000000000000004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1.9967999999999999</v>
      </c>
      <c r="R174" s="229">
        <f>Q174*H174</f>
        <v>9.784320000000001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180</v>
      </c>
      <c r="AT174" s="231" t="s">
        <v>176</v>
      </c>
      <c r="AU174" s="231" t="s">
        <v>88</v>
      </c>
      <c r="AY174" s="17" t="s">
        <v>174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180</v>
      </c>
      <c r="BM174" s="231" t="s">
        <v>774</v>
      </c>
    </row>
    <row r="175" s="13" customFormat="1">
      <c r="A175" s="13"/>
      <c r="B175" s="233"/>
      <c r="C175" s="234"/>
      <c r="D175" s="235" t="s">
        <v>190</v>
      </c>
      <c r="E175" s="236" t="s">
        <v>1</v>
      </c>
      <c r="F175" s="237" t="s">
        <v>775</v>
      </c>
      <c r="G175" s="234"/>
      <c r="H175" s="238">
        <v>4.9000000000000004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190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174</v>
      </c>
    </row>
    <row r="176" s="2" customFormat="1" ht="33" customHeight="1">
      <c r="A176" s="38"/>
      <c r="B176" s="39"/>
      <c r="C176" s="219" t="s">
        <v>7</v>
      </c>
      <c r="D176" s="219" t="s">
        <v>176</v>
      </c>
      <c r="E176" s="220" t="s">
        <v>474</v>
      </c>
      <c r="F176" s="221" t="s">
        <v>475</v>
      </c>
      <c r="G176" s="222" t="s">
        <v>179</v>
      </c>
      <c r="H176" s="223">
        <v>12.6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180</v>
      </c>
      <c r="AT176" s="231" t="s">
        <v>176</v>
      </c>
      <c r="AU176" s="231" t="s">
        <v>88</v>
      </c>
      <c r="AY176" s="17" t="s">
        <v>174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180</v>
      </c>
      <c r="BM176" s="231" t="s">
        <v>776</v>
      </c>
    </row>
    <row r="177" s="13" customFormat="1">
      <c r="A177" s="13"/>
      <c r="B177" s="233"/>
      <c r="C177" s="234"/>
      <c r="D177" s="235" t="s">
        <v>190</v>
      </c>
      <c r="E177" s="236" t="s">
        <v>1</v>
      </c>
      <c r="F177" s="237" t="s">
        <v>763</v>
      </c>
      <c r="G177" s="234"/>
      <c r="H177" s="238">
        <v>12.6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190</v>
      </c>
      <c r="AU177" s="244" t="s">
        <v>88</v>
      </c>
      <c r="AV177" s="13" t="s">
        <v>88</v>
      </c>
      <c r="AW177" s="13" t="s">
        <v>34</v>
      </c>
      <c r="AX177" s="13" t="s">
        <v>86</v>
      </c>
      <c r="AY177" s="244" t="s">
        <v>174</v>
      </c>
    </row>
    <row r="178" s="2" customFormat="1" ht="44.25" customHeight="1">
      <c r="A178" s="38"/>
      <c r="B178" s="39"/>
      <c r="C178" s="219" t="s">
        <v>287</v>
      </c>
      <c r="D178" s="219" t="s">
        <v>176</v>
      </c>
      <c r="E178" s="220" t="s">
        <v>277</v>
      </c>
      <c r="F178" s="221" t="s">
        <v>278</v>
      </c>
      <c r="G178" s="222" t="s">
        <v>179</v>
      </c>
      <c r="H178" s="223">
        <v>49.590000000000003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0.82326999999999995</v>
      </c>
      <c r="R178" s="229">
        <f>Q178*H178</f>
        <v>40.825959300000001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180</v>
      </c>
      <c r="AT178" s="231" t="s">
        <v>176</v>
      </c>
      <c r="AU178" s="231" t="s">
        <v>88</v>
      </c>
      <c r="AY178" s="17" t="s">
        <v>174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180</v>
      </c>
      <c r="BM178" s="231" t="s">
        <v>777</v>
      </c>
    </row>
    <row r="179" s="12" customFormat="1" ht="22.8" customHeight="1">
      <c r="A179" s="12"/>
      <c r="B179" s="203"/>
      <c r="C179" s="204"/>
      <c r="D179" s="205" t="s">
        <v>77</v>
      </c>
      <c r="E179" s="217" t="s">
        <v>203</v>
      </c>
      <c r="F179" s="217" t="s">
        <v>281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SUM(P180:P185)</f>
        <v>0</v>
      </c>
      <c r="Q179" s="211"/>
      <c r="R179" s="212">
        <f>SUM(R180:R185)</f>
        <v>2.0851875</v>
      </c>
      <c r="S179" s="211"/>
      <c r="T179" s="213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86</v>
      </c>
      <c r="AT179" s="215" t="s">
        <v>77</v>
      </c>
      <c r="AU179" s="215" t="s">
        <v>86</v>
      </c>
      <c r="AY179" s="214" t="s">
        <v>174</v>
      </c>
      <c r="BK179" s="216">
        <f>SUM(BK180:BK185)</f>
        <v>0</v>
      </c>
    </row>
    <row r="180" s="2" customFormat="1" ht="44.25" customHeight="1">
      <c r="A180" s="38"/>
      <c r="B180" s="39"/>
      <c r="C180" s="219" t="s">
        <v>294</v>
      </c>
      <c r="D180" s="219" t="s">
        <v>176</v>
      </c>
      <c r="E180" s="220" t="s">
        <v>282</v>
      </c>
      <c r="F180" s="221" t="s">
        <v>283</v>
      </c>
      <c r="G180" s="222" t="s">
        <v>179</v>
      </c>
      <c r="H180" s="223">
        <v>5.976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0.13075999999999999</v>
      </c>
      <c r="R180" s="229">
        <f>Q180*H180</f>
        <v>0.78142175999999997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180</v>
      </c>
      <c r="AT180" s="231" t="s">
        <v>176</v>
      </c>
      <c r="AU180" s="231" t="s">
        <v>88</v>
      </c>
      <c r="AY180" s="17" t="s">
        <v>174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86</v>
      </c>
      <c r="BK180" s="232">
        <f>ROUND(I180*H180,2)</f>
        <v>0</v>
      </c>
      <c r="BL180" s="17" t="s">
        <v>180</v>
      </c>
      <c r="BM180" s="231" t="s">
        <v>778</v>
      </c>
    </row>
    <row r="181" s="14" customFormat="1">
      <c r="A181" s="14"/>
      <c r="B181" s="249"/>
      <c r="C181" s="250"/>
      <c r="D181" s="235" t="s">
        <v>190</v>
      </c>
      <c r="E181" s="251" t="s">
        <v>1</v>
      </c>
      <c r="F181" s="252" t="s">
        <v>779</v>
      </c>
      <c r="G181" s="250"/>
      <c r="H181" s="251" t="s">
        <v>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190</v>
      </c>
      <c r="AU181" s="258" t="s">
        <v>88</v>
      </c>
      <c r="AV181" s="14" t="s">
        <v>86</v>
      </c>
      <c r="AW181" s="14" t="s">
        <v>34</v>
      </c>
      <c r="AX181" s="14" t="s">
        <v>78</v>
      </c>
      <c r="AY181" s="258" t="s">
        <v>174</v>
      </c>
    </row>
    <row r="182" s="13" customFormat="1">
      <c r="A182" s="13"/>
      <c r="B182" s="233"/>
      <c r="C182" s="234"/>
      <c r="D182" s="235" t="s">
        <v>190</v>
      </c>
      <c r="E182" s="236" t="s">
        <v>1</v>
      </c>
      <c r="F182" s="237" t="s">
        <v>780</v>
      </c>
      <c r="G182" s="234"/>
      <c r="H182" s="238">
        <v>5.976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190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174</v>
      </c>
    </row>
    <row r="183" s="2" customFormat="1" ht="37.8" customHeight="1">
      <c r="A183" s="38"/>
      <c r="B183" s="39"/>
      <c r="C183" s="219" t="s">
        <v>298</v>
      </c>
      <c r="D183" s="219" t="s">
        <v>176</v>
      </c>
      <c r="E183" s="220" t="s">
        <v>288</v>
      </c>
      <c r="F183" s="221" t="s">
        <v>289</v>
      </c>
      <c r="G183" s="222" t="s">
        <v>179</v>
      </c>
      <c r="H183" s="223">
        <v>23.678999999999998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0.055059999999999998</v>
      </c>
      <c r="R183" s="229">
        <f>Q183*H183</f>
        <v>1.3037657399999998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180</v>
      </c>
      <c r="AT183" s="231" t="s">
        <v>176</v>
      </c>
      <c r="AU183" s="231" t="s">
        <v>88</v>
      </c>
      <c r="AY183" s="17" t="s">
        <v>174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180</v>
      </c>
      <c r="BM183" s="231" t="s">
        <v>781</v>
      </c>
    </row>
    <row r="184" s="14" customFormat="1">
      <c r="A184" s="14"/>
      <c r="B184" s="249"/>
      <c r="C184" s="250"/>
      <c r="D184" s="235" t="s">
        <v>190</v>
      </c>
      <c r="E184" s="251" t="s">
        <v>1</v>
      </c>
      <c r="F184" s="252" t="s">
        <v>782</v>
      </c>
      <c r="G184" s="250"/>
      <c r="H184" s="251" t="s">
        <v>1</v>
      </c>
      <c r="I184" s="253"/>
      <c r="J184" s="250"/>
      <c r="K184" s="250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190</v>
      </c>
      <c r="AU184" s="258" t="s">
        <v>88</v>
      </c>
      <c r="AV184" s="14" t="s">
        <v>86</v>
      </c>
      <c r="AW184" s="14" t="s">
        <v>34</v>
      </c>
      <c r="AX184" s="14" t="s">
        <v>78</v>
      </c>
      <c r="AY184" s="258" t="s">
        <v>174</v>
      </c>
    </row>
    <row r="185" s="13" customFormat="1">
      <c r="A185" s="13"/>
      <c r="B185" s="233"/>
      <c r="C185" s="234"/>
      <c r="D185" s="235" t="s">
        <v>190</v>
      </c>
      <c r="E185" s="236" t="s">
        <v>1</v>
      </c>
      <c r="F185" s="237" t="s">
        <v>783</v>
      </c>
      <c r="G185" s="234"/>
      <c r="H185" s="238">
        <v>23.678999999999998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190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174</v>
      </c>
    </row>
    <row r="186" s="12" customFormat="1" ht="22.8" customHeight="1">
      <c r="A186" s="12"/>
      <c r="B186" s="203"/>
      <c r="C186" s="204"/>
      <c r="D186" s="205" t="s">
        <v>77</v>
      </c>
      <c r="E186" s="217" t="s">
        <v>218</v>
      </c>
      <c r="F186" s="217" t="s">
        <v>293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SUM(P187:P195)</f>
        <v>0</v>
      </c>
      <c r="Q186" s="211"/>
      <c r="R186" s="212">
        <f>SUM(R187:R195)</f>
        <v>0</v>
      </c>
      <c r="S186" s="211"/>
      <c r="T186" s="213">
        <f>SUM(T187:T195)</f>
        <v>0.56366999999999989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86</v>
      </c>
      <c r="AT186" s="215" t="s">
        <v>77</v>
      </c>
      <c r="AU186" s="215" t="s">
        <v>86</v>
      </c>
      <c r="AY186" s="214" t="s">
        <v>174</v>
      </c>
      <c r="BK186" s="216">
        <f>SUM(BK187:BK195)</f>
        <v>0</v>
      </c>
    </row>
    <row r="187" s="2" customFormat="1" ht="66.75" customHeight="1">
      <c r="A187" s="38"/>
      <c r="B187" s="39"/>
      <c r="C187" s="219" t="s">
        <v>302</v>
      </c>
      <c r="D187" s="219" t="s">
        <v>176</v>
      </c>
      <c r="E187" s="220" t="s">
        <v>295</v>
      </c>
      <c r="F187" s="221" t="s">
        <v>296</v>
      </c>
      <c r="G187" s="222" t="s">
        <v>179</v>
      </c>
      <c r="H187" s="223">
        <v>23.678999999999998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0.017999999999999999</v>
      </c>
      <c r="T187" s="230">
        <f>S187*H187</f>
        <v>0.42622199999999993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180</v>
      </c>
      <c r="AT187" s="231" t="s">
        <v>176</v>
      </c>
      <c r="AU187" s="231" t="s">
        <v>88</v>
      </c>
      <c r="AY187" s="17" t="s">
        <v>174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180</v>
      </c>
      <c r="BM187" s="231" t="s">
        <v>784</v>
      </c>
    </row>
    <row r="188" s="2" customFormat="1" ht="76.35" customHeight="1">
      <c r="A188" s="38"/>
      <c r="B188" s="39"/>
      <c r="C188" s="219" t="s">
        <v>307</v>
      </c>
      <c r="D188" s="219" t="s">
        <v>176</v>
      </c>
      <c r="E188" s="220" t="s">
        <v>299</v>
      </c>
      <c r="F188" s="221" t="s">
        <v>300</v>
      </c>
      <c r="G188" s="222" t="s">
        <v>179</v>
      </c>
      <c r="H188" s="223">
        <v>5.976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0.023</v>
      </c>
      <c r="T188" s="230">
        <f>S188*H188</f>
        <v>0.13744799999999999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180</v>
      </c>
      <c r="AT188" s="231" t="s">
        <v>176</v>
      </c>
      <c r="AU188" s="231" t="s">
        <v>88</v>
      </c>
      <c r="AY188" s="17" t="s">
        <v>174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180</v>
      </c>
      <c r="BM188" s="231" t="s">
        <v>785</v>
      </c>
    </row>
    <row r="189" s="2" customFormat="1" ht="24.15" customHeight="1">
      <c r="A189" s="38"/>
      <c r="B189" s="39"/>
      <c r="C189" s="219" t="s">
        <v>320</v>
      </c>
      <c r="D189" s="219" t="s">
        <v>176</v>
      </c>
      <c r="E189" s="220" t="s">
        <v>308</v>
      </c>
      <c r="F189" s="221" t="s">
        <v>309</v>
      </c>
      <c r="G189" s="222" t="s">
        <v>179</v>
      </c>
      <c r="H189" s="223">
        <v>67.917000000000002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43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180</v>
      </c>
      <c r="AT189" s="231" t="s">
        <v>176</v>
      </c>
      <c r="AU189" s="231" t="s">
        <v>88</v>
      </c>
      <c r="AY189" s="17" t="s">
        <v>174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86</v>
      </c>
      <c r="BK189" s="232">
        <f>ROUND(I189*H189,2)</f>
        <v>0</v>
      </c>
      <c r="BL189" s="17" t="s">
        <v>180</v>
      </c>
      <c r="BM189" s="231" t="s">
        <v>786</v>
      </c>
    </row>
    <row r="190" s="2" customFormat="1">
      <c r="A190" s="38"/>
      <c r="B190" s="39"/>
      <c r="C190" s="40"/>
      <c r="D190" s="235" t="s">
        <v>201</v>
      </c>
      <c r="E190" s="40"/>
      <c r="F190" s="245" t="s">
        <v>311</v>
      </c>
      <c r="G190" s="40"/>
      <c r="H190" s="40"/>
      <c r="I190" s="246"/>
      <c r="J190" s="40"/>
      <c r="K190" s="40"/>
      <c r="L190" s="44"/>
      <c r="M190" s="247"/>
      <c r="N190" s="24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201</v>
      </c>
      <c r="AU190" s="17" t="s">
        <v>88</v>
      </c>
    </row>
    <row r="191" s="14" customFormat="1">
      <c r="A191" s="14"/>
      <c r="B191" s="249"/>
      <c r="C191" s="250"/>
      <c r="D191" s="235" t="s">
        <v>190</v>
      </c>
      <c r="E191" s="251" t="s">
        <v>1</v>
      </c>
      <c r="F191" s="252" t="s">
        <v>787</v>
      </c>
      <c r="G191" s="250"/>
      <c r="H191" s="251" t="s">
        <v>1</v>
      </c>
      <c r="I191" s="253"/>
      <c r="J191" s="250"/>
      <c r="K191" s="250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190</v>
      </c>
      <c r="AU191" s="258" t="s">
        <v>88</v>
      </c>
      <c r="AV191" s="14" t="s">
        <v>86</v>
      </c>
      <c r="AW191" s="14" t="s">
        <v>34</v>
      </c>
      <c r="AX191" s="14" t="s">
        <v>78</v>
      </c>
      <c r="AY191" s="258" t="s">
        <v>174</v>
      </c>
    </row>
    <row r="192" s="13" customFormat="1">
      <c r="A192" s="13"/>
      <c r="B192" s="233"/>
      <c r="C192" s="234"/>
      <c r="D192" s="235" t="s">
        <v>190</v>
      </c>
      <c r="E192" s="236" t="s">
        <v>1</v>
      </c>
      <c r="F192" s="237" t="s">
        <v>788</v>
      </c>
      <c r="G192" s="234"/>
      <c r="H192" s="238">
        <v>17.928000000000001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190</v>
      </c>
      <c r="AU192" s="244" t="s">
        <v>88</v>
      </c>
      <c r="AV192" s="13" t="s">
        <v>88</v>
      </c>
      <c r="AW192" s="13" t="s">
        <v>34</v>
      </c>
      <c r="AX192" s="13" t="s">
        <v>78</v>
      </c>
      <c r="AY192" s="244" t="s">
        <v>174</v>
      </c>
    </row>
    <row r="193" s="14" customFormat="1">
      <c r="A193" s="14"/>
      <c r="B193" s="249"/>
      <c r="C193" s="250"/>
      <c r="D193" s="235" t="s">
        <v>190</v>
      </c>
      <c r="E193" s="251" t="s">
        <v>1</v>
      </c>
      <c r="F193" s="252" t="s">
        <v>789</v>
      </c>
      <c r="G193" s="250"/>
      <c r="H193" s="251" t="s">
        <v>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190</v>
      </c>
      <c r="AU193" s="258" t="s">
        <v>88</v>
      </c>
      <c r="AV193" s="14" t="s">
        <v>86</v>
      </c>
      <c r="AW193" s="14" t="s">
        <v>34</v>
      </c>
      <c r="AX193" s="14" t="s">
        <v>78</v>
      </c>
      <c r="AY193" s="258" t="s">
        <v>174</v>
      </c>
    </row>
    <row r="194" s="13" customFormat="1">
      <c r="A194" s="13"/>
      <c r="B194" s="233"/>
      <c r="C194" s="234"/>
      <c r="D194" s="235" t="s">
        <v>190</v>
      </c>
      <c r="E194" s="236" t="s">
        <v>1</v>
      </c>
      <c r="F194" s="237" t="s">
        <v>790</v>
      </c>
      <c r="G194" s="234"/>
      <c r="H194" s="238">
        <v>49.988999999999997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190</v>
      </c>
      <c r="AU194" s="244" t="s">
        <v>88</v>
      </c>
      <c r="AV194" s="13" t="s">
        <v>88</v>
      </c>
      <c r="AW194" s="13" t="s">
        <v>34</v>
      </c>
      <c r="AX194" s="13" t="s">
        <v>78</v>
      </c>
      <c r="AY194" s="244" t="s">
        <v>174</v>
      </c>
    </row>
    <row r="195" s="15" customFormat="1">
      <c r="A195" s="15"/>
      <c r="B195" s="259"/>
      <c r="C195" s="260"/>
      <c r="D195" s="235" t="s">
        <v>190</v>
      </c>
      <c r="E195" s="261" t="s">
        <v>1</v>
      </c>
      <c r="F195" s="262" t="s">
        <v>275</v>
      </c>
      <c r="G195" s="260"/>
      <c r="H195" s="263">
        <v>67.917000000000002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9" t="s">
        <v>190</v>
      </c>
      <c r="AU195" s="269" t="s">
        <v>88</v>
      </c>
      <c r="AV195" s="15" t="s">
        <v>180</v>
      </c>
      <c r="AW195" s="15" t="s">
        <v>34</v>
      </c>
      <c r="AX195" s="15" t="s">
        <v>86</v>
      </c>
      <c r="AY195" s="269" t="s">
        <v>174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318</v>
      </c>
      <c r="F196" s="217" t="s">
        <v>319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SUM(P197:P200)</f>
        <v>0</v>
      </c>
      <c r="Q196" s="211"/>
      <c r="R196" s="212">
        <f>SUM(R197:R200)</f>
        <v>0</v>
      </c>
      <c r="S196" s="211"/>
      <c r="T196" s="213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86</v>
      </c>
      <c r="AY196" s="214" t="s">
        <v>174</v>
      </c>
      <c r="BK196" s="216">
        <f>SUM(BK197:BK200)</f>
        <v>0</v>
      </c>
    </row>
    <row r="197" s="2" customFormat="1" ht="44.25" customHeight="1">
      <c r="A197" s="38"/>
      <c r="B197" s="39"/>
      <c r="C197" s="219" t="s">
        <v>324</v>
      </c>
      <c r="D197" s="219" t="s">
        <v>176</v>
      </c>
      <c r="E197" s="220" t="s">
        <v>321</v>
      </c>
      <c r="F197" s="221" t="s">
        <v>322</v>
      </c>
      <c r="G197" s="222" t="s">
        <v>240</v>
      </c>
      <c r="H197" s="223">
        <v>0.56399999999999995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180</v>
      </c>
      <c r="AT197" s="231" t="s">
        <v>176</v>
      </c>
      <c r="AU197" s="231" t="s">
        <v>88</v>
      </c>
      <c r="AY197" s="17" t="s">
        <v>174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180</v>
      </c>
      <c r="BM197" s="231" t="s">
        <v>791</v>
      </c>
    </row>
    <row r="198" s="2" customFormat="1" ht="37.8" customHeight="1">
      <c r="A198" s="38"/>
      <c r="B198" s="39"/>
      <c r="C198" s="219" t="s">
        <v>328</v>
      </c>
      <c r="D198" s="219" t="s">
        <v>176</v>
      </c>
      <c r="E198" s="220" t="s">
        <v>325</v>
      </c>
      <c r="F198" s="221" t="s">
        <v>326</v>
      </c>
      <c r="G198" s="222" t="s">
        <v>240</v>
      </c>
      <c r="H198" s="223">
        <v>0.56399999999999995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180</v>
      </c>
      <c r="AT198" s="231" t="s">
        <v>176</v>
      </c>
      <c r="AU198" s="231" t="s">
        <v>88</v>
      </c>
      <c r="AY198" s="17" t="s">
        <v>174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180</v>
      </c>
      <c r="BM198" s="231" t="s">
        <v>792</v>
      </c>
    </row>
    <row r="199" s="2" customFormat="1" ht="49.05" customHeight="1">
      <c r="A199" s="38"/>
      <c r="B199" s="39"/>
      <c r="C199" s="219" t="s">
        <v>335</v>
      </c>
      <c r="D199" s="219" t="s">
        <v>176</v>
      </c>
      <c r="E199" s="220" t="s">
        <v>329</v>
      </c>
      <c r="F199" s="221" t="s">
        <v>330</v>
      </c>
      <c r="G199" s="222" t="s">
        <v>240</v>
      </c>
      <c r="H199" s="223">
        <v>7.8959999999999999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180</v>
      </c>
      <c r="AT199" s="231" t="s">
        <v>176</v>
      </c>
      <c r="AU199" s="231" t="s">
        <v>88</v>
      </c>
      <c r="AY199" s="17" t="s">
        <v>174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180</v>
      </c>
      <c r="BM199" s="231" t="s">
        <v>793</v>
      </c>
    </row>
    <row r="200" s="13" customFormat="1">
      <c r="A200" s="13"/>
      <c r="B200" s="233"/>
      <c r="C200" s="234"/>
      <c r="D200" s="235" t="s">
        <v>190</v>
      </c>
      <c r="E200" s="236" t="s">
        <v>1</v>
      </c>
      <c r="F200" s="237" t="s">
        <v>794</v>
      </c>
      <c r="G200" s="234"/>
      <c r="H200" s="238">
        <v>7.8959999999999999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190</v>
      </c>
      <c r="AU200" s="244" t="s">
        <v>88</v>
      </c>
      <c r="AV200" s="13" t="s">
        <v>88</v>
      </c>
      <c r="AW200" s="13" t="s">
        <v>34</v>
      </c>
      <c r="AX200" s="13" t="s">
        <v>86</v>
      </c>
      <c r="AY200" s="244" t="s">
        <v>174</v>
      </c>
    </row>
    <row r="201" s="12" customFormat="1" ht="22.8" customHeight="1">
      <c r="A201" s="12"/>
      <c r="B201" s="203"/>
      <c r="C201" s="204"/>
      <c r="D201" s="205" t="s">
        <v>77</v>
      </c>
      <c r="E201" s="217" t="s">
        <v>333</v>
      </c>
      <c r="F201" s="217" t="s">
        <v>334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P202</f>
        <v>0</v>
      </c>
      <c r="Q201" s="211"/>
      <c r="R201" s="212">
        <f>R202</f>
        <v>0</v>
      </c>
      <c r="S201" s="211"/>
      <c r="T201" s="213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86</v>
      </c>
      <c r="AT201" s="215" t="s">
        <v>77</v>
      </c>
      <c r="AU201" s="215" t="s">
        <v>86</v>
      </c>
      <c r="AY201" s="214" t="s">
        <v>174</v>
      </c>
      <c r="BK201" s="216">
        <f>BK202</f>
        <v>0</v>
      </c>
    </row>
    <row r="202" s="2" customFormat="1" ht="24.15" customHeight="1">
      <c r="A202" s="38"/>
      <c r="B202" s="39"/>
      <c r="C202" s="219" t="s">
        <v>407</v>
      </c>
      <c r="D202" s="219" t="s">
        <v>176</v>
      </c>
      <c r="E202" s="220" t="s">
        <v>336</v>
      </c>
      <c r="F202" s="221" t="s">
        <v>337</v>
      </c>
      <c r="G202" s="222" t="s">
        <v>240</v>
      </c>
      <c r="H202" s="223">
        <v>67.873999999999995</v>
      </c>
      <c r="I202" s="224"/>
      <c r="J202" s="225">
        <f>ROUND(I202*H202,2)</f>
        <v>0</v>
      </c>
      <c r="K202" s="226"/>
      <c r="L202" s="44"/>
      <c r="M202" s="270" t="s">
        <v>1</v>
      </c>
      <c r="N202" s="271" t="s">
        <v>43</v>
      </c>
      <c r="O202" s="272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180</v>
      </c>
      <c r="AT202" s="231" t="s">
        <v>176</v>
      </c>
      <c r="AU202" s="231" t="s">
        <v>88</v>
      </c>
      <c r="AY202" s="17" t="s">
        <v>174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86</v>
      </c>
      <c r="BK202" s="232">
        <f>ROUND(I202*H202,2)</f>
        <v>0</v>
      </c>
      <c r="BL202" s="17" t="s">
        <v>180</v>
      </c>
      <c r="BM202" s="231" t="s">
        <v>795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n04jWehXTHgCv5kpizfgI31C819P3i4cDVXUifGHAd/u9jAlWvfzm6hOZxHT7ujX6tIqMsGla6AQ3Sm6T4Ec8g==" hashValue="wERIbv9wvylZs5RF+k5mDYawm1oKOxVM81Po/0WzpLPzP0oxkn737AL8CzQLO9YNpJjWqZvXHBKp5PsSFaGA9A==" algorithmName="SHA-512" password="CC35"/>
  <autoFilter ref="C123:K2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2022-09-01T11:08:30Z</dcterms:created>
  <dcterms:modified xsi:type="dcterms:W3CDTF">2022-09-01T11:08:49Z</dcterms:modified>
</cp:coreProperties>
</file>